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usanbernhardt/Documents/broken promise/"/>
    </mc:Choice>
  </mc:AlternateContent>
  <xr:revisionPtr revIDLastSave="0" documentId="13_ncr:1_{FA311B0E-BB40-4847-BD89-C49A0DB9F453}" xr6:coauthVersionLast="47" xr6:coauthVersionMax="47" xr10:uidLastSave="{00000000-0000-0000-0000-000000000000}"/>
  <bookViews>
    <workbookView xWindow="0" yWindow="500" windowWidth="23260" windowHeight="12460" activeTab="10" xr2:uid="{FDDC239B-62C6-4575-A7B8-608FB469A2A2}"/>
  </bookViews>
  <sheets>
    <sheet name="BOP PIIE data" sheetId="13" r:id="rId1"/>
    <sheet name="IIP PIIE data" sheetId="14" r:id="rId2"/>
    <sheet name="BOP" sheetId="4" r:id="rId3"/>
    <sheet name="IIP" sheetId="2" r:id="rId4"/>
    <sheet name="Exchange Rate" sheetId="5" r:id="rId5"/>
    <sheet name="GDP" sheetId="6" r:id="rId6"/>
    <sheet name="BOP $" sheetId="7" r:id="rId7"/>
    <sheet name="IIP $" sheetId="8" r:id="rId8"/>
    <sheet name="BOP GDP" sheetId="9" r:id="rId9"/>
    <sheet name="IIP GDP" sheetId="10" r:id="rId10"/>
    <sheet name="Figure 7" sheetId="11" r:id="rId11"/>
    <sheet name="Fin Figure" sheetId="12" r:id="rId12"/>
  </sheets>
  <definedNames>
    <definedName name="_xlnm._FilterDatabase" localSheetId="2" hidden="1">BOP!$A$1:$I$52</definedName>
    <definedName name="_xlnm._FilterDatabase" localSheetId="5" hidden="1">GDP!$A$1:$B$123</definedName>
    <definedName name="_xlnm._FilterDatabase" localSheetId="3" hidden="1">IIP!$A$1:$L$51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4" i="11" l="1"/>
  <c r="E44" i="11"/>
  <c r="D44" i="11"/>
  <c r="C44" i="11"/>
  <c r="B44" i="11"/>
  <c r="F53" i="8"/>
  <c r="E53" i="8"/>
  <c r="D53" i="8"/>
  <c r="C53" i="8"/>
  <c r="F52" i="8"/>
  <c r="F54" i="8" s="1"/>
  <c r="E52" i="8"/>
  <c r="E54" i="8" s="1"/>
  <c r="D52" i="8"/>
  <c r="D54" i="8" s="1"/>
  <c r="C52" i="8"/>
  <c r="C54" i="8" s="1"/>
  <c r="B52" i="8"/>
  <c r="M94" i="7"/>
  <c r="L94" i="7"/>
  <c r="K94" i="7"/>
  <c r="J94" i="7"/>
  <c r="M93" i="7"/>
  <c r="L93" i="7"/>
  <c r="K93" i="7"/>
  <c r="J93" i="7"/>
  <c r="M92" i="7"/>
  <c r="L92" i="7"/>
  <c r="K92" i="7"/>
  <c r="J92" i="7"/>
  <c r="M91" i="7"/>
  <c r="L91" i="7"/>
  <c r="K91" i="7"/>
  <c r="J91" i="7"/>
  <c r="M88" i="7"/>
  <c r="L88" i="7"/>
  <c r="K88" i="7"/>
  <c r="J88" i="7"/>
  <c r="M87" i="7"/>
  <c r="L87" i="7"/>
  <c r="K87" i="7"/>
  <c r="J87" i="7"/>
  <c r="M86" i="7"/>
  <c r="L86" i="7"/>
  <c r="K86" i="7"/>
  <c r="J86" i="7"/>
  <c r="M85" i="7"/>
  <c r="L85" i="7"/>
  <c r="K85" i="7"/>
  <c r="J85" i="7"/>
  <c r="M84" i="7"/>
  <c r="L84" i="7"/>
  <c r="K84" i="7"/>
  <c r="J84" i="7"/>
  <c r="M83" i="7"/>
  <c r="L83" i="7"/>
  <c r="K83" i="7"/>
  <c r="J83" i="7"/>
  <c r="M82" i="7"/>
  <c r="L82" i="7"/>
  <c r="K82" i="7"/>
  <c r="J82" i="7"/>
  <c r="M81" i="7"/>
  <c r="L81" i="7"/>
  <c r="K81" i="7"/>
  <c r="J81" i="7"/>
  <c r="M80" i="7"/>
  <c r="L80" i="7"/>
  <c r="K80" i="7"/>
  <c r="J80" i="7"/>
  <c r="M79" i="7"/>
  <c r="L79" i="7"/>
  <c r="K79" i="7"/>
  <c r="J79" i="7"/>
  <c r="M78" i="7"/>
  <c r="L78" i="7"/>
  <c r="K78" i="7"/>
  <c r="J78" i="7"/>
  <c r="M77" i="7"/>
  <c r="L77" i="7"/>
  <c r="K77" i="7"/>
  <c r="J77" i="7"/>
  <c r="M76" i="7"/>
  <c r="L76" i="7"/>
  <c r="K76" i="7"/>
  <c r="J76" i="7"/>
  <c r="M75" i="7"/>
  <c r="L75" i="7"/>
  <c r="K75" i="7"/>
  <c r="J75" i="7"/>
  <c r="M74" i="7"/>
  <c r="L74" i="7"/>
  <c r="K74" i="7"/>
  <c r="J74" i="7"/>
  <c r="M73" i="7"/>
  <c r="L73" i="7"/>
  <c r="K73" i="7"/>
  <c r="J73" i="7"/>
  <c r="M72" i="7"/>
  <c r="L72" i="7"/>
  <c r="K72" i="7"/>
  <c r="J72" i="7"/>
  <c r="M71" i="7"/>
  <c r="L71" i="7"/>
  <c r="K71" i="7"/>
  <c r="J71" i="7"/>
  <c r="M70" i="7"/>
  <c r="L70" i="7"/>
  <c r="K70" i="7"/>
  <c r="J70" i="7"/>
  <c r="M69" i="7"/>
  <c r="L69" i="7"/>
  <c r="K69" i="7"/>
  <c r="J69" i="7"/>
  <c r="M68" i="7"/>
  <c r="L68" i="7"/>
  <c r="K68" i="7"/>
  <c r="J68" i="7"/>
  <c r="M67" i="7"/>
  <c r="M97" i="7" s="1"/>
  <c r="L67" i="7"/>
  <c r="L97" i="7" s="1"/>
  <c r="K67" i="7"/>
  <c r="K97" i="7" s="1"/>
  <c r="J67" i="7"/>
  <c r="J97" i="7" s="1"/>
  <c r="M66" i="7"/>
  <c r="L66" i="7"/>
  <c r="K66" i="7"/>
  <c r="J66" i="7"/>
  <c r="M65" i="7"/>
  <c r="L65" i="7"/>
  <c r="K65" i="7"/>
  <c r="J65" i="7"/>
  <c r="M64" i="7"/>
  <c r="L64" i="7"/>
  <c r="K64" i="7"/>
  <c r="J64" i="7"/>
  <c r="M63" i="7"/>
  <c r="L63" i="7"/>
  <c r="K63" i="7"/>
  <c r="J63" i="7"/>
  <c r="M62" i="7"/>
  <c r="L62" i="7"/>
  <c r="K62" i="7"/>
  <c r="J62" i="7"/>
  <c r="M61" i="7"/>
  <c r="L61" i="7"/>
  <c r="K61" i="7"/>
  <c r="J61" i="7"/>
  <c r="M60" i="7"/>
  <c r="L60" i="7"/>
  <c r="K60" i="7"/>
  <c r="J60" i="7"/>
  <c r="M59" i="7"/>
  <c r="L59" i="7"/>
  <c r="K59" i="7"/>
  <c r="J59" i="7"/>
  <c r="M58" i="7"/>
  <c r="L58" i="7"/>
  <c r="K58" i="7"/>
  <c r="J58" i="7"/>
  <c r="M57" i="7"/>
  <c r="L57" i="7"/>
  <c r="K57" i="7"/>
  <c r="J57" i="7"/>
  <c r="M56" i="7"/>
  <c r="L56" i="7"/>
  <c r="K56" i="7"/>
  <c r="J56" i="7"/>
  <c r="M55" i="7"/>
  <c r="L55" i="7"/>
  <c r="K55" i="7"/>
  <c r="J55" i="7"/>
  <c r="M54" i="7"/>
  <c r="L54" i="7"/>
  <c r="K54" i="7"/>
  <c r="J54" i="7"/>
  <c r="M53" i="7"/>
  <c r="L53" i="7"/>
  <c r="K53" i="7"/>
  <c r="J53" i="7"/>
  <c r="M52" i="7"/>
  <c r="L52" i="7"/>
  <c r="K52" i="7"/>
  <c r="J52" i="7"/>
  <c r="M51" i="7"/>
  <c r="L51" i="7"/>
  <c r="K51" i="7"/>
  <c r="J51" i="7"/>
  <c r="M50" i="7"/>
  <c r="L50" i="7"/>
  <c r="K50" i="7"/>
  <c r="J50" i="7"/>
  <c r="M49" i="7"/>
  <c r="L49" i="7"/>
  <c r="K49" i="7"/>
  <c r="J49" i="7"/>
  <c r="M48" i="7"/>
  <c r="L48" i="7"/>
  <c r="K48" i="7"/>
  <c r="J48" i="7"/>
  <c r="M47" i="7"/>
  <c r="L47" i="7"/>
  <c r="K47" i="7"/>
  <c r="J47" i="7"/>
  <c r="B2" i="10" l="1"/>
  <c r="M43" i="8" l="1"/>
  <c r="M42" i="8"/>
  <c r="M41" i="8"/>
  <c r="M40" i="8"/>
  <c r="M39" i="8"/>
  <c r="M38" i="8"/>
  <c r="M37" i="8"/>
  <c r="M36" i="8"/>
  <c r="M35" i="8"/>
  <c r="M34" i="8"/>
  <c r="M33" i="8"/>
  <c r="M32" i="8"/>
  <c r="M31" i="8"/>
  <c r="M30" i="8"/>
  <c r="M29" i="8"/>
  <c r="M28" i="8"/>
  <c r="M27" i="8"/>
  <c r="M26" i="8"/>
  <c r="M25" i="8"/>
  <c r="M24" i="8"/>
  <c r="M23" i="8"/>
  <c r="M22" i="8"/>
  <c r="M21" i="8"/>
  <c r="M20" i="8"/>
  <c r="M19" i="8"/>
  <c r="M18" i="8"/>
  <c r="M17" i="8"/>
  <c r="M16" i="8"/>
  <c r="M15" i="8"/>
  <c r="M14" i="8"/>
  <c r="M13" i="8"/>
  <c r="M12" i="8"/>
  <c r="M11" i="8"/>
  <c r="M10" i="8"/>
  <c r="M9" i="8"/>
  <c r="M8" i="8"/>
  <c r="M7" i="8"/>
  <c r="M6" i="8"/>
  <c r="M5" i="8"/>
  <c r="M4" i="8"/>
  <c r="M3" i="8"/>
  <c r="M2" i="8"/>
  <c r="F48" i="8"/>
  <c r="E48" i="8"/>
  <c r="D48" i="8"/>
  <c r="C48" i="8"/>
  <c r="B48" i="8"/>
  <c r="M51" i="2" l="1"/>
  <c r="N51" i="2" s="1"/>
  <c r="M50" i="2"/>
  <c r="N50" i="2" s="1"/>
  <c r="M49" i="2"/>
  <c r="N49" i="2" s="1"/>
  <c r="M48" i="2"/>
  <c r="N48" i="2" s="1"/>
  <c r="M47" i="2"/>
  <c r="N47" i="2" s="1"/>
  <c r="M46" i="2"/>
  <c r="N46" i="2" s="1"/>
  <c r="M45" i="2"/>
  <c r="N45" i="2" s="1"/>
  <c r="M44" i="2"/>
  <c r="N44" i="2" s="1"/>
  <c r="M43" i="2"/>
  <c r="N43" i="2" s="1"/>
  <c r="M42" i="2"/>
  <c r="N42" i="2" s="1"/>
  <c r="M41" i="2"/>
  <c r="N41" i="2" s="1"/>
  <c r="M40" i="2"/>
  <c r="N40" i="2" s="1"/>
  <c r="M39" i="2"/>
  <c r="N39" i="2" s="1"/>
  <c r="M38" i="2"/>
  <c r="N38" i="2" s="1"/>
  <c r="M37" i="2"/>
  <c r="N37" i="2" s="1"/>
  <c r="M36" i="2"/>
  <c r="N36" i="2" s="1"/>
  <c r="M35" i="2"/>
  <c r="N35" i="2" s="1"/>
  <c r="M34" i="2"/>
  <c r="N34" i="2" s="1"/>
  <c r="M33" i="2"/>
  <c r="N33" i="2" s="1"/>
  <c r="M32" i="2"/>
  <c r="N32" i="2" s="1"/>
  <c r="M31" i="2"/>
  <c r="N31" i="2" s="1"/>
  <c r="M30" i="2"/>
  <c r="N30" i="2" s="1"/>
  <c r="M29" i="2"/>
  <c r="N29" i="2" s="1"/>
  <c r="M28" i="2"/>
  <c r="N28" i="2" s="1"/>
  <c r="M27" i="2"/>
  <c r="N27" i="2" s="1"/>
  <c r="M26" i="2"/>
  <c r="N26" i="2" s="1"/>
  <c r="M25" i="2"/>
  <c r="N25" i="2" s="1"/>
  <c r="M24" i="2"/>
  <c r="N24" i="2" s="1"/>
  <c r="M23" i="2"/>
  <c r="N23" i="2" s="1"/>
  <c r="M22" i="2"/>
  <c r="N22" i="2" s="1"/>
  <c r="M21" i="2"/>
  <c r="N21" i="2" s="1"/>
  <c r="M20" i="2"/>
  <c r="N20" i="2" s="1"/>
  <c r="M19" i="2"/>
  <c r="N19" i="2" s="1"/>
  <c r="M18" i="2"/>
  <c r="N18" i="2" s="1"/>
  <c r="M17" i="2"/>
  <c r="N17" i="2" s="1"/>
  <c r="M16" i="2"/>
  <c r="N16" i="2" s="1"/>
  <c r="M15" i="2"/>
  <c r="N15" i="2" s="1"/>
  <c r="M14" i="2"/>
  <c r="N14" i="2" s="1"/>
  <c r="M13" i="2"/>
  <c r="N13" i="2" s="1"/>
  <c r="M12" i="2"/>
  <c r="N12" i="2" s="1"/>
  <c r="M11" i="2"/>
  <c r="N11" i="2" s="1"/>
  <c r="M10" i="2"/>
  <c r="N10" i="2" s="1"/>
  <c r="M9" i="2"/>
  <c r="N9" i="2" s="1"/>
  <c r="M8" i="2"/>
  <c r="N8" i="2" s="1"/>
  <c r="M7" i="2"/>
  <c r="N7" i="2" s="1"/>
  <c r="M6" i="2"/>
  <c r="N6" i="2" s="1"/>
  <c r="M5" i="2"/>
  <c r="N5" i="2" s="1"/>
  <c r="M4" i="2"/>
  <c r="N4" i="2" s="1"/>
  <c r="M3" i="2"/>
  <c r="N3" i="2" s="1"/>
  <c r="N2" i="2"/>
  <c r="M1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5" i="2"/>
  <c r="L4" i="2"/>
  <c r="L3" i="2"/>
  <c r="M2" i="2"/>
  <c r="L2" i="2"/>
  <c r="K51" i="2"/>
  <c r="J51" i="2"/>
  <c r="K50" i="2"/>
  <c r="J50" i="2"/>
  <c r="K49" i="2"/>
  <c r="J49" i="2"/>
  <c r="K48" i="2"/>
  <c r="J48" i="2"/>
  <c r="K47" i="2"/>
  <c r="J47" i="2"/>
  <c r="K46" i="2"/>
  <c r="J46" i="2"/>
  <c r="K45" i="2"/>
  <c r="J45" i="2"/>
  <c r="K44" i="2"/>
  <c r="J44" i="2"/>
  <c r="K43" i="2"/>
  <c r="J43" i="2"/>
  <c r="K42" i="2"/>
  <c r="J42" i="2"/>
  <c r="K41" i="2"/>
  <c r="J41" i="2"/>
  <c r="K40" i="2"/>
  <c r="J40" i="2"/>
  <c r="K39" i="2"/>
  <c r="J39" i="2"/>
  <c r="K38" i="2"/>
  <c r="J38" i="2"/>
  <c r="K37" i="2"/>
  <c r="J37" i="2"/>
  <c r="K36" i="2"/>
  <c r="J36" i="2"/>
  <c r="K35" i="2"/>
  <c r="J35" i="2"/>
  <c r="K34" i="2"/>
  <c r="J34" i="2"/>
  <c r="K33" i="2"/>
  <c r="J33" i="2"/>
  <c r="K32" i="2"/>
  <c r="J32" i="2"/>
  <c r="K31" i="2"/>
  <c r="J31" i="2"/>
  <c r="K30" i="2"/>
  <c r="J30" i="2"/>
  <c r="K29" i="2"/>
  <c r="J29" i="2"/>
  <c r="K28" i="2"/>
  <c r="J28" i="2"/>
  <c r="K27" i="2"/>
  <c r="J27" i="2"/>
  <c r="K26" i="2"/>
  <c r="J26" i="2"/>
  <c r="K25" i="2"/>
  <c r="J25" i="2"/>
  <c r="K24" i="2"/>
  <c r="J24" i="2"/>
  <c r="K23" i="2"/>
  <c r="J23" i="2"/>
  <c r="K22" i="2"/>
  <c r="J22" i="2"/>
  <c r="K21" i="2"/>
  <c r="J21" i="2"/>
  <c r="K20" i="2"/>
  <c r="J20" i="2"/>
  <c r="K19" i="2"/>
  <c r="J19" i="2"/>
  <c r="K18" i="2"/>
  <c r="J18" i="2"/>
  <c r="K17" i="2"/>
  <c r="J17" i="2"/>
  <c r="K16" i="2"/>
  <c r="J16" i="2"/>
  <c r="K15" i="2"/>
  <c r="J15" i="2"/>
  <c r="K14" i="2"/>
  <c r="J14" i="2"/>
  <c r="K13" i="2"/>
  <c r="J13" i="2"/>
  <c r="K12" i="2"/>
  <c r="J12" i="2"/>
  <c r="K11" i="2"/>
  <c r="J11" i="2"/>
  <c r="K10" i="2"/>
  <c r="J10" i="2"/>
  <c r="K9" i="2"/>
  <c r="J9" i="2"/>
  <c r="K8" i="2"/>
  <c r="J8" i="2"/>
  <c r="K7" i="2"/>
  <c r="J7" i="2"/>
  <c r="K6" i="2"/>
  <c r="J6" i="2"/>
  <c r="K5" i="2"/>
  <c r="J5" i="2"/>
  <c r="K4" i="2"/>
  <c r="J4" i="2"/>
  <c r="K3" i="2"/>
  <c r="J3" i="2"/>
  <c r="K2" i="2"/>
  <c r="J2" i="2"/>
  <c r="I51" i="2"/>
  <c r="H51" i="2"/>
  <c r="I50" i="2"/>
  <c r="H50" i="2"/>
  <c r="I49" i="2"/>
  <c r="H49" i="2"/>
  <c r="I48" i="2"/>
  <c r="H48" i="2"/>
  <c r="I47" i="2"/>
  <c r="H47" i="2"/>
  <c r="I46" i="2"/>
  <c r="H46" i="2"/>
  <c r="I45" i="2"/>
  <c r="H45" i="2"/>
  <c r="I44" i="2"/>
  <c r="H44" i="2"/>
  <c r="I43" i="2"/>
  <c r="H43" i="2"/>
  <c r="I42" i="2"/>
  <c r="H42" i="2"/>
  <c r="I41" i="2"/>
  <c r="H41" i="2"/>
  <c r="I40" i="2"/>
  <c r="H40" i="2"/>
  <c r="I39" i="2"/>
  <c r="H39" i="2"/>
  <c r="I38" i="2"/>
  <c r="H38" i="2"/>
  <c r="I37" i="2"/>
  <c r="H37" i="2"/>
  <c r="I36" i="2"/>
  <c r="H36" i="2"/>
  <c r="I35" i="2"/>
  <c r="H35" i="2"/>
  <c r="I34" i="2"/>
  <c r="H34" i="2"/>
  <c r="I33" i="2"/>
  <c r="H33" i="2"/>
  <c r="I32" i="2"/>
  <c r="H32" i="2"/>
  <c r="I31" i="2"/>
  <c r="H31" i="2"/>
  <c r="I30" i="2"/>
  <c r="H30" i="2"/>
  <c r="I29" i="2"/>
  <c r="H29" i="2"/>
  <c r="I28" i="2"/>
  <c r="H28" i="2"/>
  <c r="I27" i="2"/>
  <c r="H27" i="2"/>
  <c r="I26" i="2"/>
  <c r="H26" i="2"/>
  <c r="I25" i="2"/>
  <c r="H25" i="2"/>
  <c r="I24" i="2"/>
  <c r="H24" i="2"/>
  <c r="I23" i="2"/>
  <c r="H23" i="2"/>
  <c r="I22" i="2"/>
  <c r="H22" i="2"/>
  <c r="I21" i="2"/>
  <c r="H21" i="2"/>
  <c r="I20" i="2"/>
  <c r="H20" i="2"/>
  <c r="I19" i="2"/>
  <c r="H19" i="2"/>
  <c r="I18" i="2"/>
  <c r="H18" i="2"/>
  <c r="I17" i="2"/>
  <c r="H17" i="2"/>
  <c r="I16" i="2"/>
  <c r="H16" i="2"/>
  <c r="I15" i="2"/>
  <c r="H15" i="2"/>
  <c r="I14" i="2"/>
  <c r="H14" i="2"/>
  <c r="I13" i="2"/>
  <c r="H13" i="2"/>
  <c r="I12" i="2"/>
  <c r="H12" i="2"/>
  <c r="I11" i="2"/>
  <c r="H11" i="2"/>
  <c r="I10" i="2"/>
  <c r="H10" i="2"/>
  <c r="I9" i="2"/>
  <c r="H9" i="2"/>
  <c r="I8" i="2"/>
  <c r="H8" i="2"/>
  <c r="I7" i="2"/>
  <c r="H7" i="2"/>
  <c r="I6" i="2"/>
  <c r="H6" i="2"/>
  <c r="I5" i="2"/>
  <c r="H5" i="2"/>
  <c r="I4" i="2"/>
  <c r="H4" i="2"/>
  <c r="I3" i="2"/>
  <c r="H3" i="2"/>
  <c r="I2" i="2"/>
  <c r="H2" i="2"/>
  <c r="D2" i="2"/>
  <c r="G51" i="2"/>
  <c r="F51" i="2"/>
  <c r="G50" i="2"/>
  <c r="F50" i="2"/>
  <c r="G49" i="2"/>
  <c r="F49" i="2"/>
  <c r="G48" i="2"/>
  <c r="F48" i="2"/>
  <c r="G47" i="2"/>
  <c r="F47" i="2"/>
  <c r="G46" i="2"/>
  <c r="F46" i="2"/>
  <c r="G45" i="2"/>
  <c r="F45" i="2"/>
  <c r="G44" i="2"/>
  <c r="F44" i="2"/>
  <c r="G43" i="2"/>
  <c r="F43" i="2"/>
  <c r="G42" i="2"/>
  <c r="F42" i="2"/>
  <c r="G41" i="2"/>
  <c r="F41" i="2"/>
  <c r="G40" i="2"/>
  <c r="F40" i="2"/>
  <c r="G39" i="2"/>
  <c r="F39" i="2"/>
  <c r="G38" i="2"/>
  <c r="F38" i="2"/>
  <c r="G37" i="2"/>
  <c r="F37" i="2"/>
  <c r="G36" i="2"/>
  <c r="F36" i="2"/>
  <c r="G35" i="2"/>
  <c r="F35" i="2"/>
  <c r="G34" i="2"/>
  <c r="F34" i="2"/>
  <c r="G33" i="2"/>
  <c r="F33" i="2"/>
  <c r="G32" i="2"/>
  <c r="F32" i="2"/>
  <c r="G31" i="2"/>
  <c r="F31" i="2"/>
  <c r="G30" i="2"/>
  <c r="F30" i="2"/>
  <c r="G29" i="2"/>
  <c r="F29" i="2"/>
  <c r="G28" i="2"/>
  <c r="F28" i="2"/>
  <c r="G27" i="2"/>
  <c r="F27" i="2"/>
  <c r="G26" i="2"/>
  <c r="F26" i="2"/>
  <c r="G25" i="2"/>
  <c r="F25" i="2"/>
  <c r="G24" i="2"/>
  <c r="F24" i="2"/>
  <c r="G23" i="2"/>
  <c r="F23" i="2"/>
  <c r="G22" i="2"/>
  <c r="F22" i="2"/>
  <c r="G21" i="2"/>
  <c r="F21" i="2"/>
  <c r="G20" i="2"/>
  <c r="F20" i="2"/>
  <c r="G19" i="2"/>
  <c r="F19" i="2"/>
  <c r="G18" i="2"/>
  <c r="F18" i="2"/>
  <c r="G17" i="2"/>
  <c r="F17" i="2"/>
  <c r="G16" i="2"/>
  <c r="F16" i="2"/>
  <c r="G15" i="2"/>
  <c r="F15" i="2"/>
  <c r="G14" i="2"/>
  <c r="F14" i="2"/>
  <c r="G13" i="2"/>
  <c r="F13" i="2"/>
  <c r="G12" i="2"/>
  <c r="F12" i="2"/>
  <c r="G11" i="2"/>
  <c r="F11" i="2"/>
  <c r="G10" i="2"/>
  <c r="F10" i="2"/>
  <c r="G9" i="2"/>
  <c r="F9" i="2"/>
  <c r="G8" i="2"/>
  <c r="F8" i="2"/>
  <c r="G7" i="2"/>
  <c r="F7" i="2"/>
  <c r="G6" i="2"/>
  <c r="F6" i="2"/>
  <c r="G5" i="2"/>
  <c r="F5" i="2"/>
  <c r="G4" i="2"/>
  <c r="F4" i="2"/>
  <c r="G3" i="2"/>
  <c r="F3" i="2"/>
  <c r="G2" i="2"/>
  <c r="F2" i="2"/>
  <c r="E51" i="2"/>
  <c r="D51" i="2"/>
  <c r="E50" i="2"/>
  <c r="D50" i="2"/>
  <c r="E49" i="2"/>
  <c r="D49" i="2"/>
  <c r="E48" i="2"/>
  <c r="D48" i="2"/>
  <c r="E47" i="2"/>
  <c r="D47" i="2"/>
  <c r="E46" i="2"/>
  <c r="D46" i="2"/>
  <c r="E45" i="2"/>
  <c r="D45" i="2"/>
  <c r="E44" i="2"/>
  <c r="D44" i="2"/>
  <c r="E43" i="2"/>
  <c r="D43" i="2"/>
  <c r="E42" i="2"/>
  <c r="D42" i="2"/>
  <c r="E41" i="2"/>
  <c r="D41" i="2"/>
  <c r="E40" i="2"/>
  <c r="D40" i="2"/>
  <c r="E39" i="2"/>
  <c r="D39" i="2"/>
  <c r="E38" i="2"/>
  <c r="D38" i="2"/>
  <c r="E37" i="2"/>
  <c r="D37" i="2"/>
  <c r="E36" i="2"/>
  <c r="D36" i="2"/>
  <c r="E35" i="2"/>
  <c r="D35" i="2"/>
  <c r="E34" i="2"/>
  <c r="D34" i="2"/>
  <c r="E33" i="2"/>
  <c r="D33" i="2"/>
  <c r="E32" i="2"/>
  <c r="D32" i="2"/>
  <c r="E31" i="2"/>
  <c r="D31" i="2"/>
  <c r="E30" i="2"/>
  <c r="D30" i="2"/>
  <c r="E29" i="2"/>
  <c r="D29" i="2"/>
  <c r="E28" i="2"/>
  <c r="D28" i="2"/>
  <c r="E27" i="2"/>
  <c r="D27" i="2"/>
  <c r="E26" i="2"/>
  <c r="D26" i="2"/>
  <c r="E25" i="2"/>
  <c r="D25" i="2"/>
  <c r="E24" i="2"/>
  <c r="D24" i="2"/>
  <c r="E23" i="2"/>
  <c r="D23" i="2"/>
  <c r="E22" i="2"/>
  <c r="D22" i="2"/>
  <c r="E21" i="2"/>
  <c r="D21" i="2"/>
  <c r="E20" i="2"/>
  <c r="D20" i="2"/>
  <c r="E19" i="2"/>
  <c r="D19" i="2"/>
  <c r="E18" i="2"/>
  <c r="D18" i="2"/>
  <c r="E17" i="2"/>
  <c r="D17" i="2"/>
  <c r="E16" i="2"/>
  <c r="D16" i="2"/>
  <c r="E15" i="2"/>
  <c r="D15" i="2"/>
  <c r="E14" i="2"/>
  <c r="D14" i="2"/>
  <c r="E13" i="2"/>
  <c r="D13" i="2"/>
  <c r="E12" i="2"/>
  <c r="D12" i="2"/>
  <c r="E11" i="2"/>
  <c r="D11" i="2"/>
  <c r="E10" i="2"/>
  <c r="D10" i="2"/>
  <c r="E9" i="2"/>
  <c r="D9" i="2"/>
  <c r="E8" i="2"/>
  <c r="D8" i="2"/>
  <c r="E7" i="2"/>
  <c r="D7" i="2"/>
  <c r="E6" i="2"/>
  <c r="D6" i="2"/>
  <c r="E5" i="2"/>
  <c r="D5" i="2"/>
  <c r="E4" i="2"/>
  <c r="D4" i="2"/>
  <c r="E3" i="2"/>
  <c r="D3" i="2"/>
  <c r="E2" i="2"/>
  <c r="C2" i="2"/>
  <c r="B2" i="2"/>
  <c r="V44" i="7"/>
  <c r="U44" i="7"/>
  <c r="V43" i="7"/>
  <c r="V41" i="7"/>
  <c r="V40" i="7"/>
  <c r="U40" i="7"/>
  <c r="V39" i="7"/>
  <c r="V37" i="7"/>
  <c r="V36" i="7"/>
  <c r="U36" i="7"/>
  <c r="V35" i="7"/>
  <c r="V33" i="7"/>
  <c r="V32" i="7"/>
  <c r="U32" i="7"/>
  <c r="V31" i="7"/>
  <c r="V29" i="7"/>
  <c r="V28" i="7"/>
  <c r="U28" i="7"/>
  <c r="V27" i="7"/>
  <c r="V24" i="7"/>
  <c r="U24" i="7"/>
  <c r="V23" i="7"/>
  <c r="V21" i="7"/>
  <c r="V20" i="7"/>
  <c r="U20" i="7"/>
  <c r="V19" i="7"/>
  <c r="V17" i="7"/>
  <c r="V16" i="7"/>
  <c r="U16" i="7"/>
  <c r="V15" i="7"/>
  <c r="V13" i="7"/>
  <c r="V12" i="7"/>
  <c r="U12" i="7"/>
  <c r="V11" i="7"/>
  <c r="V9" i="7"/>
  <c r="V8" i="7"/>
  <c r="U8" i="7"/>
  <c r="V7" i="7"/>
  <c r="V5" i="7"/>
  <c r="V4" i="7"/>
  <c r="U4" i="7"/>
  <c r="V3" i="7"/>
  <c r="T2" i="7"/>
  <c r="V1" i="7"/>
  <c r="U1" i="7"/>
  <c r="V52" i="4"/>
  <c r="U52" i="4"/>
  <c r="V51" i="4"/>
  <c r="U51" i="4"/>
  <c r="V50" i="4"/>
  <c r="U50" i="4"/>
  <c r="U42" i="7" s="1"/>
  <c r="V49" i="4"/>
  <c r="U49" i="4"/>
  <c r="V48" i="4"/>
  <c r="U48" i="4"/>
  <c r="V47" i="4"/>
  <c r="U47" i="4"/>
  <c r="V46" i="4"/>
  <c r="U46" i="4"/>
  <c r="U38" i="7" s="1"/>
  <c r="V45" i="4"/>
  <c r="U45" i="4"/>
  <c r="V44" i="4"/>
  <c r="U44" i="4"/>
  <c r="V43" i="4"/>
  <c r="U43" i="4"/>
  <c r="V42" i="4"/>
  <c r="U42" i="4"/>
  <c r="U34" i="7" s="1"/>
  <c r="V41" i="4"/>
  <c r="U41" i="4"/>
  <c r="V40" i="4"/>
  <c r="U40" i="4"/>
  <c r="V39" i="4"/>
  <c r="U39" i="4"/>
  <c r="V38" i="4"/>
  <c r="U38" i="4"/>
  <c r="U30" i="7" s="1"/>
  <c r="V37" i="4"/>
  <c r="U37" i="4"/>
  <c r="V36" i="4"/>
  <c r="U36" i="4"/>
  <c r="V35" i="4"/>
  <c r="U35" i="4"/>
  <c r="V34" i="4"/>
  <c r="U34" i="4"/>
  <c r="V33" i="4"/>
  <c r="V25" i="7" s="1"/>
  <c r="U33" i="4"/>
  <c r="V32" i="4"/>
  <c r="U32" i="4"/>
  <c r="V31" i="4"/>
  <c r="U31" i="4"/>
  <c r="V30" i="4"/>
  <c r="U30" i="4"/>
  <c r="U22" i="7" s="1"/>
  <c r="V29" i="4"/>
  <c r="U29" i="4"/>
  <c r="V28" i="4"/>
  <c r="U28" i="4"/>
  <c r="V27" i="4"/>
  <c r="U27" i="4"/>
  <c r="V26" i="4"/>
  <c r="U26" i="4"/>
  <c r="U18" i="7" s="1"/>
  <c r="V25" i="4"/>
  <c r="U25" i="4"/>
  <c r="V24" i="4"/>
  <c r="U24" i="4"/>
  <c r="V23" i="4"/>
  <c r="U23" i="4"/>
  <c r="V22" i="4"/>
  <c r="U22" i="4"/>
  <c r="U14" i="7" s="1"/>
  <c r="V21" i="4"/>
  <c r="U21" i="4"/>
  <c r="V20" i="4"/>
  <c r="U20" i="4"/>
  <c r="V19" i="4"/>
  <c r="U19" i="4"/>
  <c r="V18" i="4"/>
  <c r="U18" i="4"/>
  <c r="U10" i="7" s="1"/>
  <c r="V17" i="4"/>
  <c r="U17" i="4"/>
  <c r="V16" i="4"/>
  <c r="U16" i="4"/>
  <c r="V15" i="4"/>
  <c r="U15" i="4"/>
  <c r="V14" i="4"/>
  <c r="U14" i="4"/>
  <c r="U6" i="7" s="1"/>
  <c r="V13" i="4"/>
  <c r="U13" i="4"/>
  <c r="V12" i="4"/>
  <c r="U12" i="4"/>
  <c r="V11" i="4"/>
  <c r="U11" i="4"/>
  <c r="V10" i="4"/>
  <c r="U10" i="4"/>
  <c r="U2" i="7" s="1"/>
  <c r="V9" i="4"/>
  <c r="U9" i="4"/>
  <c r="V8" i="4"/>
  <c r="U8" i="4"/>
  <c r="V7" i="4"/>
  <c r="U7" i="4"/>
  <c r="V6" i="4"/>
  <c r="U6" i="4"/>
  <c r="V5" i="4"/>
  <c r="U5" i="4"/>
  <c r="V4" i="4"/>
  <c r="U4" i="4"/>
  <c r="V3" i="4"/>
  <c r="U3" i="4"/>
  <c r="U2" i="4"/>
  <c r="V2" i="4"/>
  <c r="V1" i="4"/>
  <c r="U1" i="4"/>
  <c r="T2" i="4"/>
  <c r="S2" i="4"/>
  <c r="R2" i="4"/>
  <c r="Q2" i="4"/>
  <c r="P2" i="4"/>
  <c r="O2" i="4"/>
  <c r="N2" i="4"/>
  <c r="K52" i="4"/>
  <c r="J52" i="4"/>
  <c r="K51" i="4"/>
  <c r="J51" i="4"/>
  <c r="K50" i="4"/>
  <c r="J50" i="4"/>
  <c r="K49" i="4"/>
  <c r="J49" i="4"/>
  <c r="K48" i="4"/>
  <c r="J48" i="4"/>
  <c r="K47" i="4"/>
  <c r="J47" i="4"/>
  <c r="K46" i="4"/>
  <c r="J46" i="4"/>
  <c r="K45" i="4"/>
  <c r="J45" i="4"/>
  <c r="K44" i="4"/>
  <c r="J44" i="4"/>
  <c r="K43" i="4"/>
  <c r="J43" i="4"/>
  <c r="K42" i="4"/>
  <c r="J42" i="4"/>
  <c r="K41" i="4"/>
  <c r="J41" i="4"/>
  <c r="K40" i="4"/>
  <c r="J40" i="4"/>
  <c r="K39" i="4"/>
  <c r="J39" i="4"/>
  <c r="K38" i="4"/>
  <c r="J38" i="4"/>
  <c r="K37" i="4"/>
  <c r="J37" i="4"/>
  <c r="K36" i="4"/>
  <c r="J36" i="4"/>
  <c r="K35" i="4"/>
  <c r="J35" i="4"/>
  <c r="K34" i="4"/>
  <c r="J34" i="4"/>
  <c r="K33" i="4"/>
  <c r="J33" i="4"/>
  <c r="K32" i="4"/>
  <c r="J32" i="4"/>
  <c r="K31" i="4"/>
  <c r="J31" i="4"/>
  <c r="K30" i="4"/>
  <c r="J30" i="4"/>
  <c r="K29" i="4"/>
  <c r="J29" i="4"/>
  <c r="K28" i="4"/>
  <c r="J28" i="4"/>
  <c r="K27" i="4"/>
  <c r="J27" i="4"/>
  <c r="K26" i="4"/>
  <c r="J26" i="4"/>
  <c r="K25" i="4"/>
  <c r="J25" i="4"/>
  <c r="K24" i="4"/>
  <c r="J24" i="4"/>
  <c r="K23" i="4"/>
  <c r="J23" i="4"/>
  <c r="K22" i="4"/>
  <c r="J22" i="4"/>
  <c r="K21" i="4"/>
  <c r="J21" i="4"/>
  <c r="K20" i="4"/>
  <c r="J20" i="4"/>
  <c r="K19" i="4"/>
  <c r="J19" i="4"/>
  <c r="K18" i="4"/>
  <c r="J18" i="4"/>
  <c r="K17" i="4"/>
  <c r="J17" i="4"/>
  <c r="K16" i="4"/>
  <c r="J16" i="4"/>
  <c r="K15" i="4"/>
  <c r="J15" i="4"/>
  <c r="K14" i="4"/>
  <c r="J14" i="4"/>
  <c r="K13" i="4"/>
  <c r="J13" i="4"/>
  <c r="K12" i="4"/>
  <c r="J12" i="4"/>
  <c r="K11" i="4"/>
  <c r="J11" i="4"/>
  <c r="K10" i="4"/>
  <c r="J10" i="4"/>
  <c r="K9" i="4"/>
  <c r="J9" i="4"/>
  <c r="K8" i="4"/>
  <c r="J8" i="4"/>
  <c r="K7" i="4"/>
  <c r="J7" i="4"/>
  <c r="K6" i="4"/>
  <c r="J6" i="4"/>
  <c r="K5" i="4"/>
  <c r="J5" i="4"/>
  <c r="K4" i="4"/>
  <c r="J4" i="4"/>
  <c r="K3" i="4"/>
  <c r="J3" i="4"/>
  <c r="K2" i="4"/>
  <c r="J2" i="4"/>
  <c r="I52" i="4"/>
  <c r="H52" i="4"/>
  <c r="G52" i="4"/>
  <c r="F52" i="4"/>
  <c r="E52" i="4"/>
  <c r="D52" i="4"/>
  <c r="C52" i="4"/>
  <c r="B52" i="4"/>
  <c r="I51" i="4"/>
  <c r="H51" i="4"/>
  <c r="G51" i="4"/>
  <c r="F51" i="4"/>
  <c r="E51" i="4"/>
  <c r="D51" i="4"/>
  <c r="C51" i="4"/>
  <c r="B51" i="4"/>
  <c r="I50" i="4"/>
  <c r="H50" i="4"/>
  <c r="G50" i="4"/>
  <c r="F50" i="4"/>
  <c r="E50" i="4"/>
  <c r="D50" i="4"/>
  <c r="C50" i="4"/>
  <c r="B50" i="4"/>
  <c r="I49" i="4"/>
  <c r="H49" i="4"/>
  <c r="G49" i="4"/>
  <c r="F49" i="4"/>
  <c r="E49" i="4"/>
  <c r="D49" i="4"/>
  <c r="C49" i="4"/>
  <c r="B49" i="4"/>
  <c r="I48" i="4"/>
  <c r="H48" i="4"/>
  <c r="G48" i="4"/>
  <c r="F48" i="4"/>
  <c r="E48" i="4"/>
  <c r="D48" i="4"/>
  <c r="C48" i="4"/>
  <c r="B48" i="4"/>
  <c r="I47" i="4"/>
  <c r="H47" i="4"/>
  <c r="G47" i="4"/>
  <c r="F47" i="4"/>
  <c r="E47" i="4"/>
  <c r="D47" i="4"/>
  <c r="C47" i="4"/>
  <c r="B47" i="4"/>
  <c r="I46" i="4"/>
  <c r="H46" i="4"/>
  <c r="G46" i="4"/>
  <c r="F46" i="4"/>
  <c r="E46" i="4"/>
  <c r="D46" i="4"/>
  <c r="C46" i="4"/>
  <c r="B46" i="4"/>
  <c r="I45" i="4"/>
  <c r="H45" i="4"/>
  <c r="G45" i="4"/>
  <c r="F45" i="4"/>
  <c r="E45" i="4"/>
  <c r="D45" i="4"/>
  <c r="C45" i="4"/>
  <c r="B45" i="4"/>
  <c r="I44" i="4"/>
  <c r="H44" i="4"/>
  <c r="G44" i="4"/>
  <c r="F44" i="4"/>
  <c r="E44" i="4"/>
  <c r="D44" i="4"/>
  <c r="C44" i="4"/>
  <c r="B44" i="4"/>
  <c r="I43" i="4"/>
  <c r="H43" i="4"/>
  <c r="G43" i="4"/>
  <c r="F43" i="4"/>
  <c r="E43" i="4"/>
  <c r="D43" i="4"/>
  <c r="C43" i="4"/>
  <c r="B43" i="4"/>
  <c r="I42" i="4"/>
  <c r="H42" i="4"/>
  <c r="G42" i="4"/>
  <c r="F42" i="4"/>
  <c r="E42" i="4"/>
  <c r="D42" i="4"/>
  <c r="C42" i="4"/>
  <c r="B42" i="4"/>
  <c r="I41" i="4"/>
  <c r="H41" i="4"/>
  <c r="G41" i="4"/>
  <c r="F41" i="4"/>
  <c r="E41" i="4"/>
  <c r="D41" i="4"/>
  <c r="C41" i="4"/>
  <c r="B41" i="4"/>
  <c r="I40" i="4"/>
  <c r="H40" i="4"/>
  <c r="G40" i="4"/>
  <c r="F40" i="4"/>
  <c r="E40" i="4"/>
  <c r="D40" i="4"/>
  <c r="C40" i="4"/>
  <c r="B40" i="4"/>
  <c r="I39" i="4"/>
  <c r="H39" i="4"/>
  <c r="G39" i="4"/>
  <c r="F39" i="4"/>
  <c r="E39" i="4"/>
  <c r="D39" i="4"/>
  <c r="C39" i="4"/>
  <c r="B39" i="4"/>
  <c r="I38" i="4"/>
  <c r="H38" i="4"/>
  <c r="G38" i="4"/>
  <c r="F38" i="4"/>
  <c r="E38" i="4"/>
  <c r="D38" i="4"/>
  <c r="C38" i="4"/>
  <c r="B38" i="4"/>
  <c r="I37" i="4"/>
  <c r="H37" i="4"/>
  <c r="G37" i="4"/>
  <c r="F37" i="4"/>
  <c r="E37" i="4"/>
  <c r="D37" i="4"/>
  <c r="C37" i="4"/>
  <c r="B37" i="4"/>
  <c r="I36" i="4"/>
  <c r="H36" i="4"/>
  <c r="G36" i="4"/>
  <c r="F36" i="4"/>
  <c r="E36" i="4"/>
  <c r="D36" i="4"/>
  <c r="C36" i="4"/>
  <c r="B36" i="4"/>
  <c r="I35" i="4"/>
  <c r="H35" i="4"/>
  <c r="G35" i="4"/>
  <c r="F35" i="4"/>
  <c r="E35" i="4"/>
  <c r="D35" i="4"/>
  <c r="C35" i="4"/>
  <c r="B35" i="4"/>
  <c r="I34" i="4"/>
  <c r="H34" i="4"/>
  <c r="G34" i="4"/>
  <c r="F34" i="4"/>
  <c r="E34" i="4"/>
  <c r="D34" i="4"/>
  <c r="C34" i="4"/>
  <c r="B34" i="4"/>
  <c r="I33" i="4"/>
  <c r="H33" i="4"/>
  <c r="G33" i="4"/>
  <c r="F33" i="4"/>
  <c r="E33" i="4"/>
  <c r="D33" i="4"/>
  <c r="C33" i="4"/>
  <c r="B33" i="4"/>
  <c r="I32" i="4"/>
  <c r="H32" i="4"/>
  <c r="G32" i="4"/>
  <c r="F32" i="4"/>
  <c r="E32" i="4"/>
  <c r="D32" i="4"/>
  <c r="C32" i="4"/>
  <c r="B32" i="4"/>
  <c r="I31" i="4"/>
  <c r="H31" i="4"/>
  <c r="G31" i="4"/>
  <c r="F31" i="4"/>
  <c r="E31" i="4"/>
  <c r="D31" i="4"/>
  <c r="C31" i="4"/>
  <c r="B31" i="4"/>
  <c r="I30" i="4"/>
  <c r="H30" i="4"/>
  <c r="G30" i="4"/>
  <c r="F30" i="4"/>
  <c r="E30" i="4"/>
  <c r="D30" i="4"/>
  <c r="C30" i="4"/>
  <c r="B30" i="4"/>
  <c r="I29" i="4"/>
  <c r="H29" i="4"/>
  <c r="G29" i="4"/>
  <c r="F29" i="4"/>
  <c r="E29" i="4"/>
  <c r="D29" i="4"/>
  <c r="C29" i="4"/>
  <c r="B29" i="4"/>
  <c r="I28" i="4"/>
  <c r="H28" i="4"/>
  <c r="G28" i="4"/>
  <c r="F28" i="4"/>
  <c r="E28" i="4"/>
  <c r="D28" i="4"/>
  <c r="C28" i="4"/>
  <c r="B28" i="4"/>
  <c r="I27" i="4"/>
  <c r="H27" i="4"/>
  <c r="G27" i="4"/>
  <c r="F27" i="4"/>
  <c r="E27" i="4"/>
  <c r="D27" i="4"/>
  <c r="C27" i="4"/>
  <c r="B27" i="4"/>
  <c r="I26" i="4"/>
  <c r="H26" i="4"/>
  <c r="G26" i="4"/>
  <c r="F26" i="4"/>
  <c r="E26" i="4"/>
  <c r="D26" i="4"/>
  <c r="C26" i="4"/>
  <c r="B26" i="4"/>
  <c r="I25" i="4"/>
  <c r="H25" i="4"/>
  <c r="G25" i="4"/>
  <c r="F25" i="4"/>
  <c r="E25" i="4"/>
  <c r="D25" i="4"/>
  <c r="C25" i="4"/>
  <c r="B25" i="4"/>
  <c r="I24" i="4"/>
  <c r="H24" i="4"/>
  <c r="G24" i="4"/>
  <c r="F24" i="4"/>
  <c r="E24" i="4"/>
  <c r="D24" i="4"/>
  <c r="C24" i="4"/>
  <c r="B24" i="4"/>
  <c r="I23" i="4"/>
  <c r="H23" i="4"/>
  <c r="G23" i="4"/>
  <c r="F23" i="4"/>
  <c r="E23" i="4"/>
  <c r="D23" i="4"/>
  <c r="C23" i="4"/>
  <c r="B23" i="4"/>
  <c r="I22" i="4"/>
  <c r="H22" i="4"/>
  <c r="G22" i="4"/>
  <c r="F22" i="4"/>
  <c r="E22" i="4"/>
  <c r="D22" i="4"/>
  <c r="C22" i="4"/>
  <c r="B22" i="4"/>
  <c r="I21" i="4"/>
  <c r="H21" i="4"/>
  <c r="G21" i="4"/>
  <c r="F21" i="4"/>
  <c r="E21" i="4"/>
  <c r="D21" i="4"/>
  <c r="C21" i="4"/>
  <c r="B21" i="4"/>
  <c r="I20" i="4"/>
  <c r="H20" i="4"/>
  <c r="G20" i="4"/>
  <c r="F20" i="4"/>
  <c r="E20" i="4"/>
  <c r="D20" i="4"/>
  <c r="C20" i="4"/>
  <c r="B20" i="4"/>
  <c r="I19" i="4"/>
  <c r="H19" i="4"/>
  <c r="G19" i="4"/>
  <c r="F19" i="4"/>
  <c r="E19" i="4"/>
  <c r="D19" i="4"/>
  <c r="C19" i="4"/>
  <c r="B19" i="4"/>
  <c r="I18" i="4"/>
  <c r="H18" i="4"/>
  <c r="G18" i="4"/>
  <c r="F18" i="4"/>
  <c r="E18" i="4"/>
  <c r="D18" i="4"/>
  <c r="C18" i="4"/>
  <c r="B18" i="4"/>
  <c r="I17" i="4"/>
  <c r="H17" i="4"/>
  <c r="G17" i="4"/>
  <c r="F17" i="4"/>
  <c r="E17" i="4"/>
  <c r="D17" i="4"/>
  <c r="C17" i="4"/>
  <c r="B17" i="4"/>
  <c r="I16" i="4"/>
  <c r="H16" i="4"/>
  <c r="G16" i="4"/>
  <c r="F16" i="4"/>
  <c r="E16" i="4"/>
  <c r="D16" i="4"/>
  <c r="C16" i="4"/>
  <c r="B16" i="4"/>
  <c r="I15" i="4"/>
  <c r="H15" i="4"/>
  <c r="G15" i="4"/>
  <c r="F15" i="4"/>
  <c r="E15" i="4"/>
  <c r="D15" i="4"/>
  <c r="C15" i="4"/>
  <c r="B15" i="4"/>
  <c r="I14" i="4"/>
  <c r="H14" i="4"/>
  <c r="G14" i="4"/>
  <c r="F14" i="4"/>
  <c r="E14" i="4"/>
  <c r="D14" i="4"/>
  <c r="C14" i="4"/>
  <c r="B14" i="4"/>
  <c r="I13" i="4"/>
  <c r="H13" i="4"/>
  <c r="G13" i="4"/>
  <c r="F13" i="4"/>
  <c r="E13" i="4"/>
  <c r="D13" i="4"/>
  <c r="C13" i="4"/>
  <c r="B13" i="4"/>
  <c r="I12" i="4"/>
  <c r="H12" i="4"/>
  <c r="G12" i="4"/>
  <c r="F12" i="4"/>
  <c r="E12" i="4"/>
  <c r="D12" i="4"/>
  <c r="C12" i="4"/>
  <c r="B12" i="4"/>
  <c r="I11" i="4"/>
  <c r="H11" i="4"/>
  <c r="G11" i="4"/>
  <c r="F11" i="4"/>
  <c r="E11" i="4"/>
  <c r="D11" i="4"/>
  <c r="C11" i="4"/>
  <c r="B11" i="4"/>
  <c r="I10" i="4"/>
  <c r="H10" i="4"/>
  <c r="G10" i="4"/>
  <c r="F10" i="4"/>
  <c r="E10" i="4"/>
  <c r="D10" i="4"/>
  <c r="C10" i="4"/>
  <c r="B10" i="4"/>
  <c r="I9" i="4"/>
  <c r="H9" i="4"/>
  <c r="G9" i="4"/>
  <c r="F9" i="4"/>
  <c r="E9" i="4"/>
  <c r="D9" i="4"/>
  <c r="C9" i="4"/>
  <c r="B9" i="4"/>
  <c r="I8" i="4"/>
  <c r="H8" i="4"/>
  <c r="G8" i="4"/>
  <c r="F8" i="4"/>
  <c r="E8" i="4"/>
  <c r="D8" i="4"/>
  <c r="C8" i="4"/>
  <c r="B8" i="4"/>
  <c r="I7" i="4"/>
  <c r="H7" i="4"/>
  <c r="G7" i="4"/>
  <c r="F7" i="4"/>
  <c r="E7" i="4"/>
  <c r="D7" i="4"/>
  <c r="C7" i="4"/>
  <c r="B7" i="4"/>
  <c r="I6" i="4"/>
  <c r="H6" i="4"/>
  <c r="G6" i="4"/>
  <c r="F6" i="4"/>
  <c r="E6" i="4"/>
  <c r="D6" i="4"/>
  <c r="C6" i="4"/>
  <c r="B6" i="4"/>
  <c r="I5" i="4"/>
  <c r="H5" i="4"/>
  <c r="G5" i="4"/>
  <c r="F5" i="4"/>
  <c r="E5" i="4"/>
  <c r="D5" i="4"/>
  <c r="C5" i="4"/>
  <c r="B5" i="4"/>
  <c r="I4" i="4"/>
  <c r="H4" i="4"/>
  <c r="G4" i="4"/>
  <c r="F4" i="4"/>
  <c r="E4" i="4"/>
  <c r="D4" i="4"/>
  <c r="C4" i="4"/>
  <c r="B4" i="4"/>
  <c r="I3" i="4"/>
  <c r="H3" i="4"/>
  <c r="G3" i="4"/>
  <c r="F3" i="4"/>
  <c r="E3" i="4"/>
  <c r="D3" i="4"/>
  <c r="C3" i="4"/>
  <c r="B3" i="4"/>
  <c r="I2" i="4"/>
  <c r="H2" i="4"/>
  <c r="G2" i="4"/>
  <c r="F2" i="4"/>
  <c r="E2" i="4"/>
  <c r="D2" i="4"/>
  <c r="C2" i="4"/>
  <c r="B2" i="4"/>
  <c r="W2" i="4" s="1"/>
  <c r="W5" i="4" l="1"/>
  <c r="W41" i="4"/>
  <c r="W33" i="7" s="1"/>
  <c r="U33" i="9"/>
  <c r="W37" i="4"/>
  <c r="W29" i="7" s="1"/>
  <c r="U29" i="9"/>
  <c r="X5" i="4"/>
  <c r="X17" i="4"/>
  <c r="X9" i="7" s="1"/>
  <c r="V9" i="9"/>
  <c r="X25" i="4"/>
  <c r="X17" i="7" s="1"/>
  <c r="V17" i="9"/>
  <c r="X41" i="4"/>
  <c r="X33" i="7" s="1"/>
  <c r="V33" i="9"/>
  <c r="X45" i="4"/>
  <c r="X37" i="7" s="1"/>
  <c r="V37" i="9"/>
  <c r="W34" i="4"/>
  <c r="W26" i="7" s="1"/>
  <c r="U26" i="9"/>
  <c r="X6" i="4"/>
  <c r="X10" i="4"/>
  <c r="X2" i="7" s="1"/>
  <c r="V2" i="9"/>
  <c r="X14" i="4"/>
  <c r="X6" i="7" s="1"/>
  <c r="V6" i="9"/>
  <c r="X18" i="4"/>
  <c r="X10" i="7" s="1"/>
  <c r="V10" i="9"/>
  <c r="X22" i="4"/>
  <c r="X14" i="7" s="1"/>
  <c r="V14" i="9"/>
  <c r="X26" i="4"/>
  <c r="X18" i="7" s="1"/>
  <c r="V18" i="9"/>
  <c r="X30" i="4"/>
  <c r="X22" i="7" s="1"/>
  <c r="V22" i="9"/>
  <c r="X34" i="4"/>
  <c r="X26" i="7" s="1"/>
  <c r="V26" i="9"/>
  <c r="X38" i="4"/>
  <c r="X30" i="7" s="1"/>
  <c r="V30" i="9"/>
  <c r="X42" i="4"/>
  <c r="X34" i="7" s="1"/>
  <c r="V34" i="9"/>
  <c r="X46" i="4"/>
  <c r="X38" i="7" s="1"/>
  <c r="V38" i="9"/>
  <c r="X50" i="4"/>
  <c r="X42" i="7" s="1"/>
  <c r="V42" i="9"/>
  <c r="U26" i="7"/>
  <c r="W17" i="4"/>
  <c r="W9" i="7" s="1"/>
  <c r="U9" i="9"/>
  <c r="X37" i="4"/>
  <c r="X29" i="7" s="1"/>
  <c r="V29" i="9"/>
  <c r="W46" i="4"/>
  <c r="W38" i="7" s="1"/>
  <c r="U38" i="9"/>
  <c r="W38" i="9" s="1"/>
  <c r="W3" i="4"/>
  <c r="W7" i="4"/>
  <c r="W11" i="4"/>
  <c r="W3" i="7" s="1"/>
  <c r="U3" i="9"/>
  <c r="W15" i="4"/>
  <c r="W7" i="7" s="1"/>
  <c r="U7" i="9"/>
  <c r="W19" i="4"/>
  <c r="W11" i="7" s="1"/>
  <c r="U11" i="9"/>
  <c r="W23" i="4"/>
  <c r="W15" i="7" s="1"/>
  <c r="U15" i="9"/>
  <c r="W27" i="4"/>
  <c r="W19" i="7" s="1"/>
  <c r="U19" i="9"/>
  <c r="W31" i="4"/>
  <c r="W23" i="7" s="1"/>
  <c r="U23" i="9"/>
  <c r="W35" i="4"/>
  <c r="W27" i="7" s="1"/>
  <c r="U27" i="9"/>
  <c r="W39" i="4"/>
  <c r="W31" i="7" s="1"/>
  <c r="U31" i="9"/>
  <c r="W43" i="4"/>
  <c r="W35" i="7" s="1"/>
  <c r="U35" i="9"/>
  <c r="W47" i="4"/>
  <c r="W39" i="7" s="1"/>
  <c r="U39" i="9"/>
  <c r="W51" i="4"/>
  <c r="W43" i="7" s="1"/>
  <c r="U43" i="9"/>
  <c r="V2" i="7"/>
  <c r="V6" i="7"/>
  <c r="V10" i="7"/>
  <c r="V14" i="7"/>
  <c r="V18" i="7"/>
  <c r="V22" i="7"/>
  <c r="V26" i="7"/>
  <c r="V30" i="7"/>
  <c r="V34" i="7"/>
  <c r="V38" i="7"/>
  <c r="V42" i="7"/>
  <c r="W29" i="4"/>
  <c r="W21" i="7" s="1"/>
  <c r="U21" i="9"/>
  <c r="W21" i="9" s="1"/>
  <c r="X9" i="4"/>
  <c r="X13" i="4"/>
  <c r="X5" i="7" s="1"/>
  <c r="V5" i="9"/>
  <c r="X21" i="4"/>
  <c r="X13" i="7" s="1"/>
  <c r="V13" i="9"/>
  <c r="X29" i="4"/>
  <c r="X21" i="7" s="1"/>
  <c r="V21" i="9"/>
  <c r="X49" i="4"/>
  <c r="X41" i="7" s="1"/>
  <c r="V41" i="9"/>
  <c r="W6" i="4"/>
  <c r="W10" i="4"/>
  <c r="W2" i="7" s="1"/>
  <c r="U2" i="9"/>
  <c r="W2" i="9" s="1"/>
  <c r="W14" i="4"/>
  <c r="W6" i="7" s="1"/>
  <c r="U6" i="9"/>
  <c r="W18" i="4"/>
  <c r="W10" i="7" s="1"/>
  <c r="U10" i="9"/>
  <c r="W22" i="4"/>
  <c r="W14" i="7" s="1"/>
  <c r="U14" i="9"/>
  <c r="W14" i="9" s="1"/>
  <c r="W26" i="4"/>
  <c r="W18" i="7" s="1"/>
  <c r="U18" i="9"/>
  <c r="W18" i="9" s="1"/>
  <c r="W30" i="4"/>
  <c r="W22" i="7" s="1"/>
  <c r="U22" i="9"/>
  <c r="W38" i="4"/>
  <c r="W30" i="7" s="1"/>
  <c r="U30" i="9"/>
  <c r="W30" i="9" s="1"/>
  <c r="X3" i="4"/>
  <c r="X7" i="4"/>
  <c r="X11" i="4"/>
  <c r="X3" i="7" s="1"/>
  <c r="V3" i="9"/>
  <c r="X15" i="4"/>
  <c r="X7" i="7" s="1"/>
  <c r="V7" i="9"/>
  <c r="X19" i="4"/>
  <c r="X11" i="7" s="1"/>
  <c r="V11" i="9"/>
  <c r="X23" i="4"/>
  <c r="X15" i="7" s="1"/>
  <c r="V15" i="9"/>
  <c r="X27" i="4"/>
  <c r="X19" i="7" s="1"/>
  <c r="V19" i="9"/>
  <c r="X31" i="4"/>
  <c r="X23" i="7" s="1"/>
  <c r="V23" i="9"/>
  <c r="X35" i="4"/>
  <c r="X27" i="7" s="1"/>
  <c r="V27" i="9"/>
  <c r="X39" i="4"/>
  <c r="X31" i="7" s="1"/>
  <c r="V31" i="9"/>
  <c r="X43" i="4"/>
  <c r="X35" i="7" s="1"/>
  <c r="V35" i="9"/>
  <c r="X47" i="4"/>
  <c r="X39" i="7" s="1"/>
  <c r="V39" i="9"/>
  <c r="X51" i="4"/>
  <c r="X43" i="7" s="1"/>
  <c r="V43" i="9"/>
  <c r="W9" i="4"/>
  <c r="W13" i="4"/>
  <c r="W5" i="7" s="1"/>
  <c r="U5" i="9"/>
  <c r="W5" i="9" s="1"/>
  <c r="W21" i="4"/>
  <c r="W13" i="7" s="1"/>
  <c r="U13" i="9"/>
  <c r="W13" i="9" s="1"/>
  <c r="W25" i="4"/>
  <c r="W17" i="7" s="1"/>
  <c r="U17" i="9"/>
  <c r="W17" i="9" s="1"/>
  <c r="W33" i="4"/>
  <c r="W25" i="7" s="1"/>
  <c r="U25" i="9"/>
  <c r="W25" i="9" s="1"/>
  <c r="W45" i="4"/>
  <c r="W37" i="7" s="1"/>
  <c r="U37" i="9"/>
  <c r="W49" i="4"/>
  <c r="W41" i="7" s="1"/>
  <c r="U41" i="9"/>
  <c r="X33" i="4"/>
  <c r="X25" i="7" s="1"/>
  <c r="V25" i="9"/>
  <c r="W42" i="4"/>
  <c r="W34" i="7" s="1"/>
  <c r="U34" i="9"/>
  <c r="W34" i="9" s="1"/>
  <c r="W4" i="4"/>
  <c r="W8" i="4"/>
  <c r="W12" i="4"/>
  <c r="W4" i="7" s="1"/>
  <c r="U4" i="9"/>
  <c r="W16" i="4"/>
  <c r="W8" i="7" s="1"/>
  <c r="U8" i="9"/>
  <c r="W20" i="4"/>
  <c r="W12" i="7" s="1"/>
  <c r="U12" i="9"/>
  <c r="W24" i="4"/>
  <c r="W16" i="7" s="1"/>
  <c r="U16" i="9"/>
  <c r="W28" i="4"/>
  <c r="W20" i="7" s="1"/>
  <c r="U20" i="9"/>
  <c r="W32" i="4"/>
  <c r="W24" i="7" s="1"/>
  <c r="U24" i="9"/>
  <c r="W36" i="4"/>
  <c r="W28" i="7" s="1"/>
  <c r="U28" i="9"/>
  <c r="W40" i="4"/>
  <c r="W32" i="7" s="1"/>
  <c r="U32" i="9"/>
  <c r="W44" i="4"/>
  <c r="W36" i="7" s="1"/>
  <c r="U36" i="9"/>
  <c r="W48" i="4"/>
  <c r="W40" i="7" s="1"/>
  <c r="U40" i="9"/>
  <c r="W52" i="4"/>
  <c r="W44" i="7" s="1"/>
  <c r="U44" i="9"/>
  <c r="W50" i="4"/>
  <c r="W42" i="7" s="1"/>
  <c r="U42" i="9"/>
  <c r="X4" i="4"/>
  <c r="X8" i="4"/>
  <c r="X12" i="4"/>
  <c r="X4" i="7" s="1"/>
  <c r="V4" i="9"/>
  <c r="X16" i="4"/>
  <c r="X8" i="7" s="1"/>
  <c r="V8" i="9"/>
  <c r="X20" i="4"/>
  <c r="X12" i="7" s="1"/>
  <c r="V12" i="9"/>
  <c r="X24" i="4"/>
  <c r="X16" i="7" s="1"/>
  <c r="V16" i="9"/>
  <c r="X28" i="4"/>
  <c r="X20" i="7" s="1"/>
  <c r="V20" i="9"/>
  <c r="X32" i="4"/>
  <c r="X24" i="7" s="1"/>
  <c r="V24" i="9"/>
  <c r="X36" i="4"/>
  <c r="X28" i="7" s="1"/>
  <c r="V28" i="9"/>
  <c r="X40" i="4"/>
  <c r="X32" i="7" s="1"/>
  <c r="V32" i="9"/>
  <c r="X44" i="4"/>
  <c r="X36" i="7" s="1"/>
  <c r="V36" i="9"/>
  <c r="X48" i="4"/>
  <c r="X40" i="7" s="1"/>
  <c r="V40" i="9"/>
  <c r="X52" i="4"/>
  <c r="X44" i="7" s="1"/>
  <c r="V44" i="9"/>
  <c r="U3" i="7"/>
  <c r="U5" i="7"/>
  <c r="U7" i="7"/>
  <c r="U9" i="7"/>
  <c r="U11" i="7"/>
  <c r="U13" i="7"/>
  <c r="U15" i="7"/>
  <c r="U17" i="7"/>
  <c r="U19" i="7"/>
  <c r="U21" i="7"/>
  <c r="U23" i="7"/>
  <c r="U25" i="7"/>
  <c r="U27" i="7"/>
  <c r="U29" i="7"/>
  <c r="U31" i="7"/>
  <c r="U33" i="7"/>
  <c r="U35" i="7"/>
  <c r="U37" i="7"/>
  <c r="U39" i="7"/>
  <c r="U41" i="7"/>
  <c r="U43" i="7"/>
  <c r="B50" i="8"/>
  <c r="B49" i="8"/>
  <c r="B47" i="8"/>
  <c r="I43" i="12"/>
  <c r="I42" i="12"/>
  <c r="I41" i="12"/>
  <c r="I40" i="12"/>
  <c r="I39" i="12"/>
  <c r="I38" i="12"/>
  <c r="I37" i="12"/>
  <c r="I36" i="12"/>
  <c r="I35" i="12"/>
  <c r="I34" i="12"/>
  <c r="I33" i="12"/>
  <c r="I32" i="12"/>
  <c r="I31" i="12"/>
  <c r="I30" i="12"/>
  <c r="I29" i="12"/>
  <c r="I28" i="12"/>
  <c r="I27" i="12"/>
  <c r="I26" i="12"/>
  <c r="I25" i="12"/>
  <c r="I24" i="12"/>
  <c r="I23" i="12"/>
  <c r="I22" i="12"/>
  <c r="I21" i="12"/>
  <c r="I20" i="12"/>
  <c r="I19" i="12"/>
  <c r="I18" i="12"/>
  <c r="I17" i="12"/>
  <c r="I16" i="12"/>
  <c r="I15" i="12"/>
  <c r="I14" i="12"/>
  <c r="I13" i="12"/>
  <c r="I12" i="12"/>
  <c r="I11" i="12"/>
  <c r="I10" i="12"/>
  <c r="I9" i="12"/>
  <c r="I8" i="12"/>
  <c r="I7" i="12"/>
  <c r="I6" i="12"/>
  <c r="I5" i="12"/>
  <c r="W42" i="9" l="1"/>
  <c r="W32" i="9"/>
  <c r="W16" i="9"/>
  <c r="W37" i="9"/>
  <c r="W28" i="9"/>
  <c r="W12" i="9"/>
  <c r="W10" i="9"/>
  <c r="W9" i="9"/>
  <c r="W22" i="9"/>
  <c r="W6" i="9"/>
  <c r="W43" i="9"/>
  <c r="W27" i="9"/>
  <c r="W11" i="9"/>
  <c r="W29" i="9"/>
  <c r="W39" i="9"/>
  <c r="W23" i="9"/>
  <c r="W7" i="9"/>
  <c r="W33" i="9"/>
  <c r="W35" i="9"/>
  <c r="W19" i="9"/>
  <c r="W3" i="9"/>
  <c r="W40" i="9"/>
  <c r="W24" i="9"/>
  <c r="W8" i="9"/>
  <c r="W36" i="9"/>
  <c r="W20" i="9"/>
  <c r="W4" i="9"/>
  <c r="W41" i="9"/>
  <c r="W31" i="9"/>
  <c r="W15" i="9"/>
  <c r="W26" i="9"/>
  <c r="L43" i="10"/>
  <c r="K43" i="10"/>
  <c r="J43" i="10"/>
  <c r="I43" i="10"/>
  <c r="H43" i="10"/>
  <c r="G43" i="10"/>
  <c r="F43" i="10"/>
  <c r="E43" i="10"/>
  <c r="D43" i="10"/>
  <c r="C43" i="10"/>
  <c r="B43" i="10"/>
  <c r="L42" i="10"/>
  <c r="K42" i="10"/>
  <c r="J42" i="10"/>
  <c r="I42" i="10"/>
  <c r="H42" i="10"/>
  <c r="G42" i="10"/>
  <c r="F42" i="10"/>
  <c r="E42" i="10"/>
  <c r="D42" i="10"/>
  <c r="C42" i="10"/>
  <c r="B42" i="10"/>
  <c r="L41" i="10"/>
  <c r="F50" i="10" s="1"/>
  <c r="K41" i="10"/>
  <c r="J41" i="10"/>
  <c r="E50" i="10" s="1"/>
  <c r="I41" i="10"/>
  <c r="H41" i="10"/>
  <c r="D50" i="10" s="1"/>
  <c r="G41" i="10"/>
  <c r="F41" i="10"/>
  <c r="C50" i="10" s="1"/>
  <c r="E41" i="10"/>
  <c r="D41" i="10"/>
  <c r="C41" i="10"/>
  <c r="B41" i="10"/>
  <c r="B50" i="10" s="1"/>
  <c r="G50" i="10" s="1"/>
  <c r="L40" i="10"/>
  <c r="K40" i="10"/>
  <c r="J40" i="10"/>
  <c r="I40" i="10"/>
  <c r="H40" i="10"/>
  <c r="G40" i="10"/>
  <c r="F40" i="10"/>
  <c r="E40" i="10"/>
  <c r="D40" i="10"/>
  <c r="C40" i="10"/>
  <c r="B40" i="10"/>
  <c r="L39" i="10"/>
  <c r="K39" i="10"/>
  <c r="J39" i="10"/>
  <c r="I39" i="10"/>
  <c r="H39" i="10"/>
  <c r="G39" i="10"/>
  <c r="F39" i="10"/>
  <c r="E39" i="10"/>
  <c r="D39" i="10"/>
  <c r="C39" i="10"/>
  <c r="B39" i="10"/>
  <c r="L38" i="10"/>
  <c r="K38" i="10"/>
  <c r="J38" i="10"/>
  <c r="I38" i="10"/>
  <c r="H38" i="10"/>
  <c r="G38" i="10"/>
  <c r="F38" i="10"/>
  <c r="E38" i="10"/>
  <c r="D38" i="10"/>
  <c r="C38" i="10"/>
  <c r="B38" i="10"/>
  <c r="L37" i="10"/>
  <c r="K37" i="10"/>
  <c r="J37" i="10"/>
  <c r="I37" i="10"/>
  <c r="H37" i="10"/>
  <c r="G37" i="10"/>
  <c r="F37" i="10"/>
  <c r="E37" i="10"/>
  <c r="D37" i="10"/>
  <c r="C37" i="10"/>
  <c r="B37" i="10"/>
  <c r="L36" i="10"/>
  <c r="K36" i="10"/>
  <c r="J36" i="10"/>
  <c r="I36" i="10"/>
  <c r="H36" i="10"/>
  <c r="G36" i="10"/>
  <c r="F36" i="10"/>
  <c r="E36" i="10"/>
  <c r="D36" i="10"/>
  <c r="C36" i="10"/>
  <c r="B36" i="10"/>
  <c r="L35" i="10"/>
  <c r="K35" i="10"/>
  <c r="J35" i="10"/>
  <c r="I35" i="10"/>
  <c r="H35" i="10"/>
  <c r="G35" i="10"/>
  <c r="F35" i="10"/>
  <c r="E35" i="10"/>
  <c r="D35" i="10"/>
  <c r="C35" i="10"/>
  <c r="B35" i="10"/>
  <c r="L34" i="10"/>
  <c r="K34" i="10"/>
  <c r="J34" i="10"/>
  <c r="I34" i="10"/>
  <c r="H34" i="10"/>
  <c r="G34" i="10"/>
  <c r="F34" i="10"/>
  <c r="E34" i="10"/>
  <c r="D34" i="10"/>
  <c r="C34" i="10"/>
  <c r="B34" i="10"/>
  <c r="L33" i="10"/>
  <c r="F49" i="10" s="1"/>
  <c r="K33" i="10"/>
  <c r="J33" i="10"/>
  <c r="E49" i="10" s="1"/>
  <c r="I33" i="10"/>
  <c r="H33" i="10"/>
  <c r="D49" i="10" s="1"/>
  <c r="G33" i="10"/>
  <c r="F33" i="10"/>
  <c r="C49" i="10" s="1"/>
  <c r="E33" i="10"/>
  <c r="D33" i="10"/>
  <c r="C33" i="10"/>
  <c r="B33" i="10"/>
  <c r="B49" i="10" s="1"/>
  <c r="G49" i="10" s="1"/>
  <c r="L32" i="10"/>
  <c r="K32" i="10"/>
  <c r="J32" i="10"/>
  <c r="I32" i="10"/>
  <c r="H32" i="10"/>
  <c r="G32" i="10"/>
  <c r="F32" i="10"/>
  <c r="E32" i="10"/>
  <c r="D32" i="10"/>
  <c r="C32" i="10"/>
  <c r="B32" i="10"/>
  <c r="L31" i="10"/>
  <c r="K31" i="10"/>
  <c r="J31" i="10"/>
  <c r="I31" i="10"/>
  <c r="H31" i="10"/>
  <c r="G31" i="10"/>
  <c r="F31" i="10"/>
  <c r="E31" i="10"/>
  <c r="D31" i="10"/>
  <c r="C31" i="10"/>
  <c r="B31" i="10"/>
  <c r="L30" i="10"/>
  <c r="K30" i="10"/>
  <c r="J30" i="10"/>
  <c r="I30" i="10"/>
  <c r="H30" i="10"/>
  <c r="G30" i="10"/>
  <c r="F30" i="10"/>
  <c r="E30" i="10"/>
  <c r="D30" i="10"/>
  <c r="C30" i="10"/>
  <c r="B30" i="10"/>
  <c r="L29" i="10"/>
  <c r="K29" i="10"/>
  <c r="J29" i="10"/>
  <c r="I29" i="10"/>
  <c r="H29" i="10"/>
  <c r="G29" i="10"/>
  <c r="F29" i="10"/>
  <c r="E29" i="10"/>
  <c r="D29" i="10"/>
  <c r="C29" i="10"/>
  <c r="B29" i="10"/>
  <c r="L28" i="10"/>
  <c r="K28" i="10"/>
  <c r="J28" i="10"/>
  <c r="I28" i="10"/>
  <c r="H28" i="10"/>
  <c r="G28" i="10"/>
  <c r="F28" i="10"/>
  <c r="E28" i="10"/>
  <c r="D28" i="10"/>
  <c r="C28" i="10"/>
  <c r="B28" i="10"/>
  <c r="L27" i="10"/>
  <c r="K27" i="10"/>
  <c r="J27" i="10"/>
  <c r="I27" i="10"/>
  <c r="H27" i="10"/>
  <c r="G27" i="10"/>
  <c r="F27" i="10"/>
  <c r="E27" i="10"/>
  <c r="D27" i="10"/>
  <c r="C27" i="10"/>
  <c r="B27" i="10"/>
  <c r="L26" i="10"/>
  <c r="K26" i="10"/>
  <c r="J26" i="10"/>
  <c r="I26" i="10"/>
  <c r="H26" i="10"/>
  <c r="G26" i="10"/>
  <c r="F26" i="10"/>
  <c r="E26" i="10"/>
  <c r="D26" i="10"/>
  <c r="C26" i="10"/>
  <c r="B26" i="10"/>
  <c r="L25" i="10"/>
  <c r="F48" i="10" s="1"/>
  <c r="K25" i="10"/>
  <c r="J25" i="10"/>
  <c r="E48" i="10" s="1"/>
  <c r="I25" i="10"/>
  <c r="H25" i="10"/>
  <c r="D48" i="10" s="1"/>
  <c r="G25" i="10"/>
  <c r="F25" i="10"/>
  <c r="C48" i="10" s="1"/>
  <c r="E25" i="10"/>
  <c r="D25" i="10"/>
  <c r="C25" i="10"/>
  <c r="B25" i="10"/>
  <c r="B48" i="10" s="1"/>
  <c r="G48" i="10" s="1"/>
  <c r="L24" i="10"/>
  <c r="K24" i="10"/>
  <c r="J24" i="10"/>
  <c r="I24" i="10"/>
  <c r="H24" i="10"/>
  <c r="G24" i="10"/>
  <c r="F24" i="10"/>
  <c r="E24" i="10"/>
  <c r="D24" i="10"/>
  <c r="C24" i="10"/>
  <c r="B24" i="10"/>
  <c r="L23" i="10"/>
  <c r="K23" i="10"/>
  <c r="J23" i="10"/>
  <c r="I23" i="10"/>
  <c r="H23" i="10"/>
  <c r="G23" i="10"/>
  <c r="F23" i="10"/>
  <c r="E23" i="10"/>
  <c r="D23" i="10"/>
  <c r="C23" i="10"/>
  <c r="B23" i="10"/>
  <c r="L22" i="10"/>
  <c r="K22" i="10"/>
  <c r="J22" i="10"/>
  <c r="I22" i="10"/>
  <c r="H22" i="10"/>
  <c r="G22" i="10"/>
  <c r="F22" i="10"/>
  <c r="E22" i="10"/>
  <c r="D22" i="10"/>
  <c r="C22" i="10"/>
  <c r="B22" i="10"/>
  <c r="L21" i="10"/>
  <c r="K21" i="10"/>
  <c r="J21" i="10"/>
  <c r="I21" i="10"/>
  <c r="H21" i="10"/>
  <c r="G21" i="10"/>
  <c r="F21" i="10"/>
  <c r="E21" i="10"/>
  <c r="D21" i="10"/>
  <c r="C21" i="10"/>
  <c r="B21" i="10"/>
  <c r="L20" i="10"/>
  <c r="K20" i="10"/>
  <c r="J20" i="10"/>
  <c r="I20" i="10"/>
  <c r="H20" i="10"/>
  <c r="G20" i="10"/>
  <c r="F20" i="10"/>
  <c r="E20" i="10"/>
  <c r="D20" i="10"/>
  <c r="C20" i="10"/>
  <c r="B20" i="10"/>
  <c r="L19" i="10"/>
  <c r="K19" i="10"/>
  <c r="J19" i="10"/>
  <c r="I19" i="10"/>
  <c r="H19" i="10"/>
  <c r="G19" i="10"/>
  <c r="F19" i="10"/>
  <c r="E19" i="10"/>
  <c r="D19" i="10"/>
  <c r="C19" i="10"/>
  <c r="B19" i="10"/>
  <c r="L18" i="10"/>
  <c r="K18" i="10"/>
  <c r="J18" i="10"/>
  <c r="I18" i="10"/>
  <c r="H18" i="10"/>
  <c r="G18" i="10"/>
  <c r="F18" i="10"/>
  <c r="E18" i="10"/>
  <c r="D18" i="10"/>
  <c r="C18" i="10"/>
  <c r="B18" i="10"/>
  <c r="L17" i="10"/>
  <c r="K17" i="10"/>
  <c r="J17" i="10"/>
  <c r="I17" i="10"/>
  <c r="H17" i="10"/>
  <c r="G17" i="10"/>
  <c r="F17" i="10"/>
  <c r="E17" i="10"/>
  <c r="D17" i="10"/>
  <c r="C17" i="10"/>
  <c r="B17" i="10"/>
  <c r="L16" i="10"/>
  <c r="K16" i="10"/>
  <c r="J16" i="10"/>
  <c r="I16" i="10"/>
  <c r="H16" i="10"/>
  <c r="G16" i="10"/>
  <c r="F16" i="10"/>
  <c r="E16" i="10"/>
  <c r="D16" i="10"/>
  <c r="C16" i="10"/>
  <c r="B16" i="10"/>
  <c r="L15" i="10"/>
  <c r="K15" i="10"/>
  <c r="J15" i="10"/>
  <c r="I15" i="10"/>
  <c r="H15" i="10"/>
  <c r="G15" i="10"/>
  <c r="F15" i="10"/>
  <c r="E15" i="10"/>
  <c r="D15" i="10"/>
  <c r="C15" i="10"/>
  <c r="B15" i="10"/>
  <c r="L14" i="10"/>
  <c r="K14" i="10"/>
  <c r="J14" i="10"/>
  <c r="I14" i="10"/>
  <c r="H14" i="10"/>
  <c r="G14" i="10"/>
  <c r="F14" i="10"/>
  <c r="E14" i="10"/>
  <c r="D14" i="10"/>
  <c r="C14" i="10"/>
  <c r="B14" i="10"/>
  <c r="L13" i="10"/>
  <c r="K13" i="10"/>
  <c r="J13" i="10"/>
  <c r="I13" i="10"/>
  <c r="H13" i="10"/>
  <c r="G13" i="10"/>
  <c r="F13" i="10"/>
  <c r="E13" i="10"/>
  <c r="D13" i="10"/>
  <c r="C13" i="10"/>
  <c r="B13" i="10"/>
  <c r="L12" i="10"/>
  <c r="K12" i="10"/>
  <c r="J12" i="10"/>
  <c r="I12" i="10"/>
  <c r="H12" i="10"/>
  <c r="G12" i="10"/>
  <c r="F12" i="10"/>
  <c r="E12" i="10"/>
  <c r="D12" i="10"/>
  <c r="C12" i="10"/>
  <c r="B12" i="10"/>
  <c r="L11" i="10"/>
  <c r="K11" i="10"/>
  <c r="J11" i="10"/>
  <c r="I11" i="10"/>
  <c r="H11" i="10"/>
  <c r="G11" i="10"/>
  <c r="F11" i="10"/>
  <c r="E11" i="10"/>
  <c r="D11" i="10"/>
  <c r="C11" i="10"/>
  <c r="B11" i="10"/>
  <c r="L10" i="10"/>
  <c r="K10" i="10"/>
  <c r="J10" i="10"/>
  <c r="I10" i="10"/>
  <c r="H10" i="10"/>
  <c r="G10" i="10"/>
  <c r="F10" i="10"/>
  <c r="E10" i="10"/>
  <c r="D10" i="10"/>
  <c r="C10" i="10"/>
  <c r="B10" i="10"/>
  <c r="L9" i="10"/>
  <c r="K9" i="10"/>
  <c r="J9" i="10"/>
  <c r="I9" i="10"/>
  <c r="H9" i="10"/>
  <c r="G9" i="10"/>
  <c r="F9" i="10"/>
  <c r="E9" i="10"/>
  <c r="D9" i="10"/>
  <c r="C9" i="10"/>
  <c r="B9" i="10"/>
  <c r="L8" i="10"/>
  <c r="K8" i="10"/>
  <c r="J8" i="10"/>
  <c r="I8" i="10"/>
  <c r="H8" i="10"/>
  <c r="G8" i="10"/>
  <c r="F8" i="10"/>
  <c r="E8" i="10"/>
  <c r="D8" i="10"/>
  <c r="C8" i="10"/>
  <c r="B8" i="10"/>
  <c r="L7" i="10"/>
  <c r="K7" i="10"/>
  <c r="J7" i="10"/>
  <c r="I7" i="10"/>
  <c r="H7" i="10"/>
  <c r="G7" i="10"/>
  <c r="F7" i="10"/>
  <c r="E7" i="10"/>
  <c r="D7" i="10"/>
  <c r="C7" i="10"/>
  <c r="B7" i="10"/>
  <c r="L6" i="10"/>
  <c r="K6" i="10"/>
  <c r="J6" i="10"/>
  <c r="I6" i="10"/>
  <c r="H6" i="10"/>
  <c r="G6" i="10"/>
  <c r="F6" i="10"/>
  <c r="E6" i="10"/>
  <c r="D6" i="10"/>
  <c r="C6" i="10"/>
  <c r="B6" i="10"/>
  <c r="L5" i="10"/>
  <c r="F47" i="10" s="1"/>
  <c r="K5" i="10"/>
  <c r="J5" i="10"/>
  <c r="E47" i="10" s="1"/>
  <c r="I5" i="10"/>
  <c r="H5" i="10"/>
  <c r="D47" i="10" s="1"/>
  <c r="G5" i="10"/>
  <c r="F5" i="10"/>
  <c r="C47" i="10" s="1"/>
  <c r="E5" i="10"/>
  <c r="D5" i="10"/>
  <c r="C5" i="10"/>
  <c r="B5" i="10"/>
  <c r="B47" i="10" s="1"/>
  <c r="L4" i="10"/>
  <c r="K4" i="10"/>
  <c r="J4" i="10"/>
  <c r="I4" i="10"/>
  <c r="H4" i="10"/>
  <c r="G4" i="10"/>
  <c r="F4" i="10"/>
  <c r="E4" i="10"/>
  <c r="D4" i="10"/>
  <c r="C4" i="10"/>
  <c r="B4" i="10"/>
  <c r="L3" i="10"/>
  <c r="K3" i="10"/>
  <c r="J3" i="10"/>
  <c r="I3" i="10"/>
  <c r="H3" i="10"/>
  <c r="G3" i="10"/>
  <c r="F3" i="10"/>
  <c r="E3" i="10"/>
  <c r="D3" i="10"/>
  <c r="C3" i="10"/>
  <c r="B3" i="10"/>
  <c r="L2" i="10"/>
  <c r="K2" i="10"/>
  <c r="J2" i="10"/>
  <c r="I2" i="10"/>
  <c r="H2" i="10"/>
  <c r="G2" i="10"/>
  <c r="F2" i="10"/>
  <c r="E2" i="10"/>
  <c r="D2" i="10"/>
  <c r="C2" i="10"/>
  <c r="B3" i="9"/>
  <c r="B2" i="9"/>
  <c r="L43" i="8"/>
  <c r="K43" i="8"/>
  <c r="J43" i="8"/>
  <c r="I43" i="8"/>
  <c r="H43" i="8"/>
  <c r="G43" i="8"/>
  <c r="F43" i="8"/>
  <c r="E43" i="8"/>
  <c r="D43" i="8"/>
  <c r="C43" i="8"/>
  <c r="B43" i="8"/>
  <c r="L42" i="8"/>
  <c r="K42" i="8"/>
  <c r="J42" i="8"/>
  <c r="I42" i="8"/>
  <c r="H42" i="8"/>
  <c r="G42" i="8"/>
  <c r="F42" i="8"/>
  <c r="E42" i="8"/>
  <c r="D42" i="8"/>
  <c r="C42" i="8"/>
  <c r="B42" i="8"/>
  <c r="L41" i="8"/>
  <c r="F50" i="8" s="1"/>
  <c r="K41" i="8"/>
  <c r="J41" i="8"/>
  <c r="E50" i="8" s="1"/>
  <c r="I41" i="8"/>
  <c r="H41" i="8"/>
  <c r="G41" i="8"/>
  <c r="F41" i="8"/>
  <c r="C50" i="8" s="1"/>
  <c r="E41" i="8"/>
  <c r="D41" i="8"/>
  <c r="C41" i="8"/>
  <c r="B41" i="8"/>
  <c r="L40" i="8"/>
  <c r="K40" i="8"/>
  <c r="J40" i="8"/>
  <c r="I40" i="8"/>
  <c r="H40" i="8"/>
  <c r="G40" i="8"/>
  <c r="F40" i="8"/>
  <c r="E40" i="8"/>
  <c r="D40" i="8"/>
  <c r="C40" i="8"/>
  <c r="B40" i="8"/>
  <c r="L39" i="8"/>
  <c r="K39" i="8"/>
  <c r="J39" i="8"/>
  <c r="I39" i="8"/>
  <c r="H39" i="8"/>
  <c r="G39" i="8"/>
  <c r="F39" i="8"/>
  <c r="E39" i="8"/>
  <c r="D39" i="8"/>
  <c r="C39" i="8"/>
  <c r="B39" i="8"/>
  <c r="L38" i="8"/>
  <c r="K38" i="8"/>
  <c r="J38" i="8"/>
  <c r="I38" i="8"/>
  <c r="H38" i="8"/>
  <c r="G38" i="8"/>
  <c r="F38" i="8"/>
  <c r="E38" i="8"/>
  <c r="D38" i="8"/>
  <c r="C38" i="8"/>
  <c r="B38" i="8"/>
  <c r="L37" i="8"/>
  <c r="K37" i="8"/>
  <c r="J37" i="8"/>
  <c r="I37" i="8"/>
  <c r="H37" i="8"/>
  <c r="G37" i="8"/>
  <c r="F37" i="8"/>
  <c r="E37" i="8"/>
  <c r="D37" i="8"/>
  <c r="C37" i="8"/>
  <c r="B37" i="8"/>
  <c r="L36" i="8"/>
  <c r="K36" i="8"/>
  <c r="J36" i="8"/>
  <c r="I36" i="8"/>
  <c r="H36" i="8"/>
  <c r="G36" i="8"/>
  <c r="F36" i="8"/>
  <c r="E36" i="8"/>
  <c r="D36" i="8"/>
  <c r="C36" i="8"/>
  <c r="B36" i="8"/>
  <c r="L35" i="8"/>
  <c r="K35" i="8"/>
  <c r="J35" i="8"/>
  <c r="I35" i="8"/>
  <c r="H35" i="8"/>
  <c r="G35" i="8"/>
  <c r="F35" i="8"/>
  <c r="E35" i="8"/>
  <c r="D35" i="8"/>
  <c r="C35" i="8"/>
  <c r="B35" i="8"/>
  <c r="L34" i="8"/>
  <c r="K34" i="8"/>
  <c r="J34" i="8"/>
  <c r="I34" i="8"/>
  <c r="H34" i="8"/>
  <c r="G34" i="8"/>
  <c r="F34" i="8"/>
  <c r="E34" i="8"/>
  <c r="D34" i="8"/>
  <c r="C34" i="8"/>
  <c r="B34" i="8"/>
  <c r="L33" i="8"/>
  <c r="F49" i="8" s="1"/>
  <c r="K33" i="8"/>
  <c r="J33" i="8"/>
  <c r="E49" i="8" s="1"/>
  <c r="I33" i="8"/>
  <c r="H33" i="8"/>
  <c r="G33" i="8"/>
  <c r="F33" i="8"/>
  <c r="C49" i="8" s="1"/>
  <c r="E33" i="8"/>
  <c r="D33" i="8"/>
  <c r="C33" i="8"/>
  <c r="B33" i="8"/>
  <c r="L32" i="8"/>
  <c r="K32" i="8"/>
  <c r="J32" i="8"/>
  <c r="I32" i="8"/>
  <c r="H32" i="8"/>
  <c r="G32" i="8"/>
  <c r="F32" i="8"/>
  <c r="E32" i="8"/>
  <c r="D32" i="8"/>
  <c r="C32" i="8"/>
  <c r="B32" i="8"/>
  <c r="L31" i="8"/>
  <c r="K31" i="8"/>
  <c r="J31" i="8"/>
  <c r="I31" i="8"/>
  <c r="H31" i="8"/>
  <c r="G31" i="8"/>
  <c r="F31" i="8"/>
  <c r="E31" i="8"/>
  <c r="D31" i="8"/>
  <c r="C31" i="8"/>
  <c r="B31" i="8"/>
  <c r="L30" i="8"/>
  <c r="K30" i="8"/>
  <c r="J30" i="8"/>
  <c r="I30" i="8"/>
  <c r="H30" i="8"/>
  <c r="G30" i="8"/>
  <c r="F30" i="8"/>
  <c r="E30" i="8"/>
  <c r="D30" i="8"/>
  <c r="C30" i="8"/>
  <c r="B30" i="8"/>
  <c r="L29" i="8"/>
  <c r="K29" i="8"/>
  <c r="J29" i="8"/>
  <c r="I29" i="8"/>
  <c r="H29" i="8"/>
  <c r="G29" i="8"/>
  <c r="F29" i="8"/>
  <c r="E29" i="8"/>
  <c r="D29" i="8"/>
  <c r="C29" i="8"/>
  <c r="B29" i="8"/>
  <c r="L28" i="8"/>
  <c r="K28" i="8"/>
  <c r="J28" i="8"/>
  <c r="I28" i="8"/>
  <c r="H28" i="8"/>
  <c r="G28" i="8"/>
  <c r="F28" i="8"/>
  <c r="E28" i="8"/>
  <c r="D28" i="8"/>
  <c r="C28" i="8"/>
  <c r="B28" i="8"/>
  <c r="L27" i="8"/>
  <c r="K27" i="8"/>
  <c r="J27" i="8"/>
  <c r="I27" i="8"/>
  <c r="H27" i="8"/>
  <c r="G27" i="8"/>
  <c r="F27" i="8"/>
  <c r="E27" i="8"/>
  <c r="D27" i="8"/>
  <c r="C27" i="8"/>
  <c r="B27" i="8"/>
  <c r="L26" i="8"/>
  <c r="K26" i="8"/>
  <c r="J26" i="8"/>
  <c r="I26" i="8"/>
  <c r="H26" i="8"/>
  <c r="G26" i="8"/>
  <c r="F26" i="8"/>
  <c r="E26" i="8"/>
  <c r="D26" i="8"/>
  <c r="C26" i="8"/>
  <c r="B26" i="8"/>
  <c r="L25" i="8"/>
  <c r="K25" i="8"/>
  <c r="J25" i="8"/>
  <c r="I25" i="8"/>
  <c r="H25" i="8"/>
  <c r="G25" i="8"/>
  <c r="F25" i="8"/>
  <c r="E25" i="8"/>
  <c r="D25" i="8"/>
  <c r="C25" i="8"/>
  <c r="B25" i="8"/>
  <c r="L24" i="8"/>
  <c r="K24" i="8"/>
  <c r="J24" i="8"/>
  <c r="I24" i="8"/>
  <c r="H24" i="8"/>
  <c r="G24" i="8"/>
  <c r="F24" i="8"/>
  <c r="E24" i="8"/>
  <c r="D24" i="8"/>
  <c r="C24" i="8"/>
  <c r="B24" i="8"/>
  <c r="L23" i="8"/>
  <c r="K23" i="8"/>
  <c r="J23" i="8"/>
  <c r="I23" i="8"/>
  <c r="H23" i="8"/>
  <c r="G23" i="8"/>
  <c r="F23" i="8"/>
  <c r="E23" i="8"/>
  <c r="D23" i="8"/>
  <c r="C23" i="8"/>
  <c r="B23" i="8"/>
  <c r="L22" i="8"/>
  <c r="K22" i="8"/>
  <c r="J22" i="8"/>
  <c r="I22" i="8"/>
  <c r="H22" i="8"/>
  <c r="G22" i="8"/>
  <c r="F22" i="8"/>
  <c r="E22" i="8"/>
  <c r="D22" i="8"/>
  <c r="C22" i="8"/>
  <c r="B22" i="8"/>
  <c r="L21" i="8"/>
  <c r="K21" i="8"/>
  <c r="J21" i="8"/>
  <c r="I21" i="8"/>
  <c r="H21" i="8"/>
  <c r="G21" i="8"/>
  <c r="F21" i="8"/>
  <c r="E21" i="8"/>
  <c r="D21" i="8"/>
  <c r="C21" i="8"/>
  <c r="B21" i="8"/>
  <c r="L20" i="8"/>
  <c r="K20" i="8"/>
  <c r="J20" i="8"/>
  <c r="I20" i="8"/>
  <c r="H20" i="8"/>
  <c r="G20" i="8"/>
  <c r="F20" i="8"/>
  <c r="E20" i="8"/>
  <c r="D20" i="8"/>
  <c r="C20" i="8"/>
  <c r="B20" i="8"/>
  <c r="L19" i="8"/>
  <c r="K19" i="8"/>
  <c r="J19" i="8"/>
  <c r="I19" i="8"/>
  <c r="H19" i="8"/>
  <c r="G19" i="8"/>
  <c r="F19" i="8"/>
  <c r="E19" i="8"/>
  <c r="D19" i="8"/>
  <c r="C19" i="8"/>
  <c r="B19" i="8"/>
  <c r="L18" i="8"/>
  <c r="K18" i="8"/>
  <c r="J18" i="8"/>
  <c r="I18" i="8"/>
  <c r="H18" i="8"/>
  <c r="G18" i="8"/>
  <c r="F18" i="8"/>
  <c r="E18" i="8"/>
  <c r="D18" i="8"/>
  <c r="C18" i="8"/>
  <c r="B18" i="8"/>
  <c r="L17" i="8"/>
  <c r="K17" i="8"/>
  <c r="J17" i="8"/>
  <c r="I17" i="8"/>
  <c r="H17" i="8"/>
  <c r="G17" i="8"/>
  <c r="F17" i="8"/>
  <c r="E17" i="8"/>
  <c r="D17" i="8"/>
  <c r="C17" i="8"/>
  <c r="B17" i="8"/>
  <c r="L16" i="8"/>
  <c r="K16" i="8"/>
  <c r="J16" i="8"/>
  <c r="I16" i="8"/>
  <c r="H16" i="8"/>
  <c r="G16" i="8"/>
  <c r="F16" i="8"/>
  <c r="E16" i="8"/>
  <c r="D16" i="8"/>
  <c r="C16" i="8"/>
  <c r="B16" i="8"/>
  <c r="L15" i="8"/>
  <c r="K15" i="8"/>
  <c r="J15" i="8"/>
  <c r="I15" i="8"/>
  <c r="H15" i="8"/>
  <c r="G15" i="8"/>
  <c r="F15" i="8"/>
  <c r="E15" i="8"/>
  <c r="D15" i="8"/>
  <c r="C15" i="8"/>
  <c r="B15" i="8"/>
  <c r="L14" i="8"/>
  <c r="K14" i="8"/>
  <c r="J14" i="8"/>
  <c r="I14" i="8"/>
  <c r="H14" i="8"/>
  <c r="G14" i="8"/>
  <c r="F14" i="8"/>
  <c r="E14" i="8"/>
  <c r="D14" i="8"/>
  <c r="C14" i="8"/>
  <c r="B14" i="8"/>
  <c r="L13" i="8"/>
  <c r="K13" i="8"/>
  <c r="J13" i="8"/>
  <c r="I13" i="8"/>
  <c r="H13" i="8"/>
  <c r="G13" i="8"/>
  <c r="F13" i="8"/>
  <c r="E13" i="8"/>
  <c r="D13" i="8"/>
  <c r="C13" i="8"/>
  <c r="B13" i="8"/>
  <c r="L12" i="8"/>
  <c r="K12" i="8"/>
  <c r="J12" i="8"/>
  <c r="I12" i="8"/>
  <c r="H12" i="8"/>
  <c r="G12" i="8"/>
  <c r="F12" i="8"/>
  <c r="E12" i="8"/>
  <c r="D12" i="8"/>
  <c r="C12" i="8"/>
  <c r="B12" i="8"/>
  <c r="L11" i="8"/>
  <c r="K11" i="8"/>
  <c r="J11" i="8"/>
  <c r="I11" i="8"/>
  <c r="H11" i="8"/>
  <c r="G11" i="8"/>
  <c r="F11" i="8"/>
  <c r="E11" i="8"/>
  <c r="D11" i="8"/>
  <c r="C11" i="8"/>
  <c r="B11" i="8"/>
  <c r="L10" i="8"/>
  <c r="K10" i="8"/>
  <c r="J10" i="8"/>
  <c r="I10" i="8"/>
  <c r="H10" i="8"/>
  <c r="G10" i="8"/>
  <c r="F10" i="8"/>
  <c r="E10" i="8"/>
  <c r="D10" i="8"/>
  <c r="C10" i="8"/>
  <c r="B10" i="8"/>
  <c r="L9" i="8"/>
  <c r="K9" i="8"/>
  <c r="J9" i="8"/>
  <c r="I9" i="8"/>
  <c r="H9" i="8"/>
  <c r="G9" i="8"/>
  <c r="F9" i="8"/>
  <c r="E9" i="8"/>
  <c r="D9" i="8"/>
  <c r="C9" i="8"/>
  <c r="B9" i="8"/>
  <c r="L8" i="8"/>
  <c r="K8" i="8"/>
  <c r="J8" i="8"/>
  <c r="I8" i="8"/>
  <c r="H8" i="8"/>
  <c r="G8" i="8"/>
  <c r="F8" i="8"/>
  <c r="E8" i="8"/>
  <c r="D8" i="8"/>
  <c r="C8" i="8"/>
  <c r="B8" i="8"/>
  <c r="L7" i="8"/>
  <c r="K7" i="8"/>
  <c r="J7" i="8"/>
  <c r="I7" i="8"/>
  <c r="H7" i="8"/>
  <c r="G7" i="8"/>
  <c r="F7" i="8"/>
  <c r="E7" i="8"/>
  <c r="D7" i="8"/>
  <c r="C7" i="8"/>
  <c r="B7" i="8"/>
  <c r="L6" i="8"/>
  <c r="K6" i="8"/>
  <c r="J6" i="8"/>
  <c r="I6" i="8"/>
  <c r="H6" i="8"/>
  <c r="G6" i="8"/>
  <c r="F6" i="8"/>
  <c r="E6" i="8"/>
  <c r="D6" i="8"/>
  <c r="C6" i="8"/>
  <c r="B6" i="8"/>
  <c r="L5" i="8"/>
  <c r="F47" i="8" s="1"/>
  <c r="K5" i="8"/>
  <c r="J5" i="8"/>
  <c r="E47" i="8" s="1"/>
  <c r="I5" i="8"/>
  <c r="H5" i="8"/>
  <c r="D47" i="8" s="1"/>
  <c r="G5" i="8"/>
  <c r="F5" i="8"/>
  <c r="E5" i="8"/>
  <c r="D5" i="8"/>
  <c r="C5" i="8"/>
  <c r="B5" i="8"/>
  <c r="L4" i="8"/>
  <c r="K4" i="8"/>
  <c r="J4" i="8"/>
  <c r="I4" i="8"/>
  <c r="H4" i="8"/>
  <c r="G4" i="8"/>
  <c r="F4" i="8"/>
  <c r="E4" i="8"/>
  <c r="D4" i="8"/>
  <c r="C4" i="8"/>
  <c r="B4" i="8"/>
  <c r="L3" i="8"/>
  <c r="K3" i="8"/>
  <c r="J3" i="8"/>
  <c r="I3" i="8"/>
  <c r="H3" i="8"/>
  <c r="G3" i="8"/>
  <c r="F3" i="8"/>
  <c r="E3" i="8"/>
  <c r="D3" i="8"/>
  <c r="C3" i="8"/>
  <c r="B3" i="8"/>
  <c r="L2" i="8"/>
  <c r="K2" i="8"/>
  <c r="J2" i="8"/>
  <c r="I2" i="8"/>
  <c r="H2" i="8"/>
  <c r="G2" i="8"/>
  <c r="F2" i="8"/>
  <c r="E2" i="8"/>
  <c r="D2" i="8"/>
  <c r="C2" i="8"/>
  <c r="B2" i="8"/>
  <c r="T44" i="9"/>
  <c r="F44" i="12" s="1"/>
  <c r="S44" i="9"/>
  <c r="R44" i="9"/>
  <c r="Q44" i="9"/>
  <c r="P44" i="9"/>
  <c r="O44" i="9"/>
  <c r="N44" i="9"/>
  <c r="M44" i="9"/>
  <c r="L44" i="9"/>
  <c r="K44" i="9"/>
  <c r="J44" i="9"/>
  <c r="B44" i="12" s="1"/>
  <c r="I44" i="9"/>
  <c r="H44" i="9"/>
  <c r="G44" i="9"/>
  <c r="F44" i="9"/>
  <c r="E44" i="9"/>
  <c r="D44" i="9"/>
  <c r="C44" i="9"/>
  <c r="B44" i="9"/>
  <c r="T43" i="9"/>
  <c r="F43" i="12" s="1"/>
  <c r="S43" i="9"/>
  <c r="R43" i="9"/>
  <c r="Q43" i="9"/>
  <c r="E43" i="12" s="1"/>
  <c r="P43" i="9"/>
  <c r="O43" i="9"/>
  <c r="N43" i="9"/>
  <c r="M43" i="9"/>
  <c r="L43" i="9"/>
  <c r="K43" i="9"/>
  <c r="J43" i="9"/>
  <c r="I43" i="9"/>
  <c r="H43" i="9"/>
  <c r="G43" i="9"/>
  <c r="F43" i="9"/>
  <c r="E43" i="9"/>
  <c r="D43" i="9"/>
  <c r="C43" i="9"/>
  <c r="B43" i="9"/>
  <c r="T42" i="9"/>
  <c r="F42" i="12" s="1"/>
  <c r="S42" i="9"/>
  <c r="R42" i="9"/>
  <c r="Q42" i="9"/>
  <c r="P42" i="9"/>
  <c r="D42" i="12" s="1"/>
  <c r="O42" i="9"/>
  <c r="N42" i="9"/>
  <c r="M42" i="9"/>
  <c r="L42" i="9"/>
  <c r="K42" i="9"/>
  <c r="J42" i="9"/>
  <c r="B42" i="12" s="1"/>
  <c r="I42" i="9"/>
  <c r="H42" i="9"/>
  <c r="G42" i="9"/>
  <c r="E42" i="11" s="1"/>
  <c r="F42" i="9"/>
  <c r="E42" i="9"/>
  <c r="D42" i="9"/>
  <c r="C42" i="9"/>
  <c r="B42" i="9"/>
  <c r="T41" i="9"/>
  <c r="F41" i="12" s="1"/>
  <c r="S41" i="9"/>
  <c r="R41" i="9"/>
  <c r="Q41" i="9"/>
  <c r="P41" i="9"/>
  <c r="O41" i="9"/>
  <c r="N41" i="9"/>
  <c r="M41" i="9"/>
  <c r="L41" i="9"/>
  <c r="K41" i="9"/>
  <c r="C41" i="12" s="1"/>
  <c r="J41" i="9"/>
  <c r="B41" i="12" s="1"/>
  <c r="I41" i="9"/>
  <c r="H41" i="9"/>
  <c r="G41" i="9"/>
  <c r="F41" i="9"/>
  <c r="E41" i="9"/>
  <c r="D41" i="9"/>
  <c r="C41" i="9"/>
  <c r="B41" i="9"/>
  <c r="B86" i="9" s="1"/>
  <c r="T40" i="9"/>
  <c r="F40" i="12" s="1"/>
  <c r="S40" i="9"/>
  <c r="R40" i="9"/>
  <c r="Q40" i="9"/>
  <c r="P40" i="9"/>
  <c r="D40" i="12" s="1"/>
  <c r="O40" i="9"/>
  <c r="N40" i="9"/>
  <c r="M40" i="9"/>
  <c r="L40" i="9"/>
  <c r="K40" i="9"/>
  <c r="J40" i="9"/>
  <c r="I40" i="9"/>
  <c r="H40" i="9"/>
  <c r="G40" i="9"/>
  <c r="F40" i="9"/>
  <c r="E40" i="9"/>
  <c r="D40" i="9"/>
  <c r="C40" i="9"/>
  <c r="B40" i="9"/>
  <c r="T39" i="9"/>
  <c r="F39" i="12" s="1"/>
  <c r="S39" i="9"/>
  <c r="R39" i="9"/>
  <c r="Q39" i="9"/>
  <c r="E39" i="12" s="1"/>
  <c r="P39" i="9"/>
  <c r="O39" i="9"/>
  <c r="N39" i="9"/>
  <c r="M39" i="9"/>
  <c r="L39" i="9"/>
  <c r="K39" i="9"/>
  <c r="C39" i="12" s="1"/>
  <c r="J39" i="9"/>
  <c r="I39" i="9"/>
  <c r="H39" i="9"/>
  <c r="E84" i="9" s="1"/>
  <c r="G39" i="9"/>
  <c r="F39" i="9"/>
  <c r="E39" i="9"/>
  <c r="D39" i="9"/>
  <c r="C39" i="9"/>
  <c r="B39" i="9"/>
  <c r="T38" i="9"/>
  <c r="S38" i="9"/>
  <c r="R38" i="9"/>
  <c r="Q38" i="9"/>
  <c r="P38" i="9"/>
  <c r="O38" i="9"/>
  <c r="N38" i="9"/>
  <c r="M38" i="9"/>
  <c r="L38" i="9"/>
  <c r="K38" i="9"/>
  <c r="J38" i="9"/>
  <c r="I38" i="9"/>
  <c r="H38" i="9"/>
  <c r="G38" i="9"/>
  <c r="F38" i="9"/>
  <c r="E38" i="9"/>
  <c r="D38" i="9"/>
  <c r="C38" i="9"/>
  <c r="B38" i="9"/>
  <c r="T37" i="9"/>
  <c r="F37" i="12" s="1"/>
  <c r="S37" i="9"/>
  <c r="R37" i="9"/>
  <c r="Q37" i="9"/>
  <c r="E37" i="12" s="1"/>
  <c r="P37" i="9"/>
  <c r="O37" i="9"/>
  <c r="N37" i="9"/>
  <c r="M37" i="9"/>
  <c r="L37" i="9"/>
  <c r="K37" i="9"/>
  <c r="J37" i="9"/>
  <c r="I37" i="9"/>
  <c r="H37" i="9"/>
  <c r="G37" i="9"/>
  <c r="F37" i="9"/>
  <c r="D82" i="9" s="1"/>
  <c r="E37" i="9"/>
  <c r="D37" i="9"/>
  <c r="C37" i="9"/>
  <c r="B37" i="9"/>
  <c r="B82" i="9" s="1"/>
  <c r="T36" i="9"/>
  <c r="F36" i="12" s="1"/>
  <c r="S36" i="9"/>
  <c r="R36" i="9"/>
  <c r="Q36" i="9"/>
  <c r="P36" i="9"/>
  <c r="O36" i="9"/>
  <c r="N36" i="9"/>
  <c r="M36" i="9"/>
  <c r="L36" i="9"/>
  <c r="K36" i="9"/>
  <c r="J36" i="9"/>
  <c r="B36" i="12" s="1"/>
  <c r="I36" i="9"/>
  <c r="H36" i="9"/>
  <c r="G36" i="9"/>
  <c r="F36" i="9"/>
  <c r="E36" i="9"/>
  <c r="D36" i="9"/>
  <c r="C36" i="9"/>
  <c r="B36" i="9"/>
  <c r="T35" i="9"/>
  <c r="F35" i="12" s="1"/>
  <c r="S35" i="9"/>
  <c r="R35" i="9"/>
  <c r="Q35" i="9"/>
  <c r="E35" i="12" s="1"/>
  <c r="P35" i="9"/>
  <c r="O35" i="9"/>
  <c r="N35" i="9"/>
  <c r="M35" i="9"/>
  <c r="L35" i="9"/>
  <c r="K35" i="9"/>
  <c r="J35" i="9"/>
  <c r="I35" i="9"/>
  <c r="H35" i="9"/>
  <c r="G35" i="9"/>
  <c r="F35" i="9"/>
  <c r="E35" i="9"/>
  <c r="D35" i="9"/>
  <c r="C35" i="9"/>
  <c r="B35" i="9"/>
  <c r="T34" i="9"/>
  <c r="F34" i="12" s="1"/>
  <c r="S34" i="9"/>
  <c r="R34" i="9"/>
  <c r="Q34" i="9"/>
  <c r="P34" i="9"/>
  <c r="D34" i="12" s="1"/>
  <c r="O34" i="9"/>
  <c r="N34" i="9"/>
  <c r="M34" i="9"/>
  <c r="L34" i="9"/>
  <c r="K34" i="9"/>
  <c r="J34" i="9"/>
  <c r="B34" i="12" s="1"/>
  <c r="I34" i="9"/>
  <c r="H34" i="9"/>
  <c r="G34" i="9"/>
  <c r="F34" i="9"/>
  <c r="E34" i="9"/>
  <c r="D34" i="9"/>
  <c r="C34" i="9"/>
  <c r="B34" i="9"/>
  <c r="T33" i="9"/>
  <c r="F33" i="12" s="1"/>
  <c r="S33" i="9"/>
  <c r="R33" i="9"/>
  <c r="Q33" i="9"/>
  <c r="P33" i="9"/>
  <c r="O33" i="9"/>
  <c r="N33" i="9"/>
  <c r="M33" i="9"/>
  <c r="L33" i="9"/>
  <c r="K33" i="9"/>
  <c r="C33" i="12" s="1"/>
  <c r="J33" i="9"/>
  <c r="B33" i="12" s="1"/>
  <c r="I33" i="9"/>
  <c r="H33" i="9"/>
  <c r="G33" i="9"/>
  <c r="F33" i="9"/>
  <c r="E33" i="9"/>
  <c r="D33" i="9"/>
  <c r="C33" i="9"/>
  <c r="B33" i="9"/>
  <c r="T32" i="9"/>
  <c r="F32" i="12" s="1"/>
  <c r="S32" i="9"/>
  <c r="R32" i="9"/>
  <c r="Q32" i="9"/>
  <c r="P32" i="9"/>
  <c r="D32" i="12" s="1"/>
  <c r="O32" i="9"/>
  <c r="N32" i="9"/>
  <c r="M32" i="9"/>
  <c r="L32" i="9"/>
  <c r="K32" i="9"/>
  <c r="J32" i="9"/>
  <c r="I32" i="9"/>
  <c r="H32" i="9"/>
  <c r="G32" i="9"/>
  <c r="F32" i="9"/>
  <c r="D77" i="9" s="1"/>
  <c r="E32" i="9"/>
  <c r="D32" i="9"/>
  <c r="C32" i="9"/>
  <c r="B32" i="9"/>
  <c r="T31" i="9"/>
  <c r="F31" i="12" s="1"/>
  <c r="S31" i="9"/>
  <c r="R31" i="9"/>
  <c r="Q31" i="9"/>
  <c r="P31" i="9"/>
  <c r="O31" i="9"/>
  <c r="N31" i="9"/>
  <c r="M31" i="9"/>
  <c r="L31" i="9"/>
  <c r="K31" i="9"/>
  <c r="C31" i="12" s="1"/>
  <c r="J31" i="9"/>
  <c r="B31" i="12" s="1"/>
  <c r="I31" i="9"/>
  <c r="H31" i="9"/>
  <c r="G31" i="9"/>
  <c r="F31" i="9"/>
  <c r="E31" i="9"/>
  <c r="D31" i="9"/>
  <c r="C31" i="9"/>
  <c r="B31" i="9"/>
  <c r="T30" i="9"/>
  <c r="S30" i="9"/>
  <c r="R30" i="9"/>
  <c r="Q30" i="9"/>
  <c r="P30" i="9"/>
  <c r="O30" i="9"/>
  <c r="N30" i="9"/>
  <c r="C99" i="9" s="1"/>
  <c r="M30" i="9"/>
  <c r="L30" i="9"/>
  <c r="K30" i="9"/>
  <c r="C30" i="12" s="1"/>
  <c r="J30" i="9"/>
  <c r="I30" i="9"/>
  <c r="H30" i="9"/>
  <c r="G30" i="9"/>
  <c r="F30" i="9"/>
  <c r="D75" i="9" s="1"/>
  <c r="E30" i="9"/>
  <c r="D30" i="9"/>
  <c r="C30" i="9"/>
  <c r="B30" i="9"/>
  <c r="T29" i="9"/>
  <c r="F29" i="12" s="1"/>
  <c r="S29" i="9"/>
  <c r="R29" i="9"/>
  <c r="Q29" i="9"/>
  <c r="E29" i="12" s="1"/>
  <c r="P29" i="9"/>
  <c r="D29" i="12" s="1"/>
  <c r="O29" i="9"/>
  <c r="N29" i="9"/>
  <c r="M29" i="9"/>
  <c r="L29" i="9"/>
  <c r="K29" i="9"/>
  <c r="J29" i="9"/>
  <c r="I29" i="9"/>
  <c r="H29" i="9"/>
  <c r="G29" i="9"/>
  <c r="F29" i="9"/>
  <c r="E29" i="9"/>
  <c r="D29" i="9"/>
  <c r="C29" i="9"/>
  <c r="B29" i="9"/>
  <c r="T28" i="9"/>
  <c r="F28" i="12" s="1"/>
  <c r="S28" i="9"/>
  <c r="R28" i="9"/>
  <c r="Q28" i="9"/>
  <c r="E28" i="12" s="1"/>
  <c r="P28" i="9"/>
  <c r="O28" i="9"/>
  <c r="N28" i="9"/>
  <c r="M28" i="9"/>
  <c r="L28" i="9"/>
  <c r="K28" i="9"/>
  <c r="C28" i="12" s="1"/>
  <c r="J28" i="9"/>
  <c r="B28" i="12" s="1"/>
  <c r="I28" i="9"/>
  <c r="H28" i="9"/>
  <c r="G28" i="9"/>
  <c r="F28" i="9"/>
  <c r="E28" i="9"/>
  <c r="D28" i="9"/>
  <c r="C73" i="9" s="1"/>
  <c r="C28" i="9"/>
  <c r="B28" i="9"/>
  <c r="B73" i="9" s="1"/>
  <c r="T27" i="9"/>
  <c r="F27" i="12" s="1"/>
  <c r="S27" i="9"/>
  <c r="R27" i="9"/>
  <c r="Q27" i="9"/>
  <c r="P27" i="9"/>
  <c r="D27" i="12" s="1"/>
  <c r="O27" i="9"/>
  <c r="N27" i="9"/>
  <c r="M27" i="9"/>
  <c r="L27" i="9"/>
  <c r="K27" i="9"/>
  <c r="J27" i="9"/>
  <c r="I27" i="9"/>
  <c r="H27" i="9"/>
  <c r="G27" i="9"/>
  <c r="F27" i="9"/>
  <c r="E27" i="9"/>
  <c r="D27" i="9"/>
  <c r="C27" i="9"/>
  <c r="B27" i="9"/>
  <c r="T26" i="9"/>
  <c r="F26" i="12" s="1"/>
  <c r="S26" i="9"/>
  <c r="R26" i="9"/>
  <c r="Q26" i="9"/>
  <c r="E26" i="12" s="1"/>
  <c r="P26" i="9"/>
  <c r="D26" i="12" s="1"/>
  <c r="O26" i="9"/>
  <c r="N26" i="9"/>
  <c r="M26" i="9"/>
  <c r="L26" i="9"/>
  <c r="K26" i="9"/>
  <c r="J26" i="9"/>
  <c r="I26" i="9"/>
  <c r="H26" i="9"/>
  <c r="E71" i="9" s="1"/>
  <c r="G26" i="9"/>
  <c r="E26" i="11" s="1"/>
  <c r="F26" i="9"/>
  <c r="E26" i="9"/>
  <c r="D26" i="9"/>
  <c r="C26" i="9"/>
  <c r="B26" i="9"/>
  <c r="B71" i="9" s="1"/>
  <c r="T25" i="9"/>
  <c r="F25" i="12" s="1"/>
  <c r="S25" i="9"/>
  <c r="R25" i="9"/>
  <c r="Q25" i="9"/>
  <c r="P25" i="9"/>
  <c r="O25" i="9"/>
  <c r="N25" i="9"/>
  <c r="M25" i="9"/>
  <c r="L25" i="9"/>
  <c r="K25" i="9"/>
  <c r="C25" i="12" s="1"/>
  <c r="J25" i="9"/>
  <c r="B25" i="12" s="1"/>
  <c r="I25" i="9"/>
  <c r="H25" i="9"/>
  <c r="G25" i="9"/>
  <c r="F25" i="9"/>
  <c r="E25" i="9"/>
  <c r="D25" i="9"/>
  <c r="C25" i="9"/>
  <c r="B25" i="9"/>
  <c r="T24" i="9"/>
  <c r="F24" i="12" s="1"/>
  <c r="S24" i="9"/>
  <c r="R24" i="9"/>
  <c r="Q24" i="9"/>
  <c r="E24" i="12" s="1"/>
  <c r="P24" i="9"/>
  <c r="O24" i="9"/>
  <c r="N24" i="9"/>
  <c r="M24" i="9"/>
  <c r="L24" i="9"/>
  <c r="K24" i="9"/>
  <c r="J24" i="9"/>
  <c r="I24" i="9"/>
  <c r="H24" i="9"/>
  <c r="G24" i="9"/>
  <c r="F24" i="9"/>
  <c r="D69" i="9" s="1"/>
  <c r="E24" i="9"/>
  <c r="D24" i="9"/>
  <c r="C24" i="9"/>
  <c r="B24" i="9"/>
  <c r="T23" i="9"/>
  <c r="F23" i="12" s="1"/>
  <c r="S23" i="9"/>
  <c r="R23" i="9"/>
  <c r="Q23" i="9"/>
  <c r="E23" i="12" s="1"/>
  <c r="P23" i="9"/>
  <c r="D23" i="12" s="1"/>
  <c r="O23" i="9"/>
  <c r="N23" i="9"/>
  <c r="M23" i="9"/>
  <c r="L23" i="9"/>
  <c r="K23" i="9"/>
  <c r="J23" i="9"/>
  <c r="B23" i="12" s="1"/>
  <c r="I23" i="9"/>
  <c r="H23" i="9"/>
  <c r="G23" i="9"/>
  <c r="F23" i="9"/>
  <c r="E23" i="9"/>
  <c r="D23" i="9"/>
  <c r="C23" i="9"/>
  <c r="B23" i="9"/>
  <c r="T22" i="9"/>
  <c r="F22" i="12" s="1"/>
  <c r="S22" i="9"/>
  <c r="R22" i="9"/>
  <c r="Q22" i="9"/>
  <c r="P22" i="9"/>
  <c r="O22" i="9"/>
  <c r="N22" i="9"/>
  <c r="M22" i="9"/>
  <c r="L22" i="9"/>
  <c r="K22" i="9"/>
  <c r="C22" i="12" s="1"/>
  <c r="J22" i="9"/>
  <c r="I22" i="9"/>
  <c r="H22" i="9"/>
  <c r="G22" i="9"/>
  <c r="F22" i="9"/>
  <c r="D67" i="9" s="1"/>
  <c r="E22" i="9"/>
  <c r="D22" i="9"/>
  <c r="C67" i="9" s="1"/>
  <c r="C22" i="9"/>
  <c r="C22" i="11" s="1"/>
  <c r="B22" i="9"/>
  <c r="T21" i="9"/>
  <c r="F21" i="12" s="1"/>
  <c r="S21" i="9"/>
  <c r="R21" i="9"/>
  <c r="Q21" i="9"/>
  <c r="P21" i="9"/>
  <c r="D21" i="12" s="1"/>
  <c r="O21" i="9"/>
  <c r="N21" i="9"/>
  <c r="M21" i="9"/>
  <c r="L21" i="9"/>
  <c r="K21" i="9"/>
  <c r="J21" i="9"/>
  <c r="I21" i="9"/>
  <c r="H21" i="9"/>
  <c r="G21" i="9"/>
  <c r="F21" i="9"/>
  <c r="E21" i="9"/>
  <c r="D21" i="9"/>
  <c r="C21" i="9"/>
  <c r="B21" i="9"/>
  <c r="T20" i="9"/>
  <c r="F20" i="12" s="1"/>
  <c r="S20" i="9"/>
  <c r="R20" i="9"/>
  <c r="Q20" i="9"/>
  <c r="E20" i="12" s="1"/>
  <c r="P20" i="9"/>
  <c r="O20" i="9"/>
  <c r="N20" i="9"/>
  <c r="M20" i="9"/>
  <c r="L20" i="9"/>
  <c r="K20" i="9"/>
  <c r="C20" i="12" s="1"/>
  <c r="J20" i="9"/>
  <c r="B20" i="12" s="1"/>
  <c r="I20" i="9"/>
  <c r="H20" i="9"/>
  <c r="G20" i="9"/>
  <c r="F20" i="9"/>
  <c r="E20" i="9"/>
  <c r="D20" i="9"/>
  <c r="C65" i="9" s="1"/>
  <c r="C20" i="9"/>
  <c r="B20" i="9"/>
  <c r="B65" i="9" s="1"/>
  <c r="T19" i="9"/>
  <c r="F19" i="12" s="1"/>
  <c r="N22" i="12" s="1"/>
  <c r="S19" i="9"/>
  <c r="R19" i="9"/>
  <c r="Q19" i="9"/>
  <c r="P19" i="9"/>
  <c r="D19" i="12" s="1"/>
  <c r="O19" i="9"/>
  <c r="N19" i="9"/>
  <c r="M19" i="9"/>
  <c r="L19" i="9"/>
  <c r="K19" i="9"/>
  <c r="J19" i="9"/>
  <c r="I19" i="9"/>
  <c r="H19" i="9"/>
  <c r="G19" i="9"/>
  <c r="F19" i="9"/>
  <c r="E19" i="9"/>
  <c r="D19" i="9"/>
  <c r="C19" i="9"/>
  <c r="B19" i="9"/>
  <c r="T18" i="9"/>
  <c r="F18" i="12" s="1"/>
  <c r="S18" i="9"/>
  <c r="R18" i="9"/>
  <c r="Q18" i="9"/>
  <c r="P18" i="9"/>
  <c r="O18" i="9"/>
  <c r="N18" i="9"/>
  <c r="M18" i="9"/>
  <c r="L18" i="9"/>
  <c r="K18" i="9"/>
  <c r="J18" i="9"/>
  <c r="I18" i="9"/>
  <c r="H18" i="9"/>
  <c r="E63" i="9" s="1"/>
  <c r="G18" i="9"/>
  <c r="F18" i="9"/>
  <c r="E18" i="9"/>
  <c r="D18" i="9"/>
  <c r="C18" i="9"/>
  <c r="B18" i="9"/>
  <c r="B63" i="9" s="1"/>
  <c r="T17" i="9"/>
  <c r="F17" i="12" s="1"/>
  <c r="S17" i="9"/>
  <c r="R17" i="9"/>
  <c r="Q17" i="9"/>
  <c r="P17" i="9"/>
  <c r="O17" i="9"/>
  <c r="N17" i="9"/>
  <c r="M17" i="9"/>
  <c r="L17" i="9"/>
  <c r="K17" i="9"/>
  <c r="C17" i="12" s="1"/>
  <c r="J17" i="9"/>
  <c r="B17" i="12" s="1"/>
  <c r="I17" i="9"/>
  <c r="H17" i="9"/>
  <c r="G17" i="9"/>
  <c r="F17" i="9"/>
  <c r="E17" i="9"/>
  <c r="D17" i="9"/>
  <c r="C17" i="9"/>
  <c r="B17" i="9"/>
  <c r="T16" i="9"/>
  <c r="F16" i="12" s="1"/>
  <c r="S16" i="9"/>
  <c r="R16" i="9"/>
  <c r="Q16" i="9"/>
  <c r="E16" i="12" s="1"/>
  <c r="P16" i="9"/>
  <c r="O16" i="9"/>
  <c r="N16" i="9"/>
  <c r="M16" i="9"/>
  <c r="L16" i="9"/>
  <c r="K16" i="9"/>
  <c r="J16" i="9"/>
  <c r="I16" i="9"/>
  <c r="H16" i="9"/>
  <c r="E61" i="9" s="1"/>
  <c r="G16" i="9"/>
  <c r="F16" i="9"/>
  <c r="D61" i="9" s="1"/>
  <c r="E16" i="9"/>
  <c r="D16" i="9"/>
  <c r="C16" i="9"/>
  <c r="B16" i="9"/>
  <c r="T15" i="9"/>
  <c r="F15" i="12" s="1"/>
  <c r="S15" i="9"/>
  <c r="R15" i="9"/>
  <c r="Q15" i="9"/>
  <c r="E15" i="12" s="1"/>
  <c r="P15" i="9"/>
  <c r="D15" i="12" s="1"/>
  <c r="O15" i="9"/>
  <c r="N15" i="9"/>
  <c r="M15" i="9"/>
  <c r="L15" i="9"/>
  <c r="K15" i="9"/>
  <c r="J15" i="9"/>
  <c r="B15" i="12" s="1"/>
  <c r="I15" i="9"/>
  <c r="H15" i="9"/>
  <c r="G15" i="9"/>
  <c r="F15" i="9"/>
  <c r="E15" i="9"/>
  <c r="D15" i="9"/>
  <c r="C15" i="9"/>
  <c r="B15" i="9"/>
  <c r="T14" i="9"/>
  <c r="S14" i="9"/>
  <c r="R14" i="9"/>
  <c r="Q14" i="9"/>
  <c r="P14" i="9"/>
  <c r="O14" i="9"/>
  <c r="N14" i="9"/>
  <c r="M14" i="9"/>
  <c r="L14" i="9"/>
  <c r="K14" i="9"/>
  <c r="C14" i="12" s="1"/>
  <c r="J14" i="9"/>
  <c r="I14" i="9"/>
  <c r="H14" i="9"/>
  <c r="G14" i="9"/>
  <c r="F14" i="9"/>
  <c r="D59" i="9" s="1"/>
  <c r="E14" i="9"/>
  <c r="D14" i="9"/>
  <c r="C14" i="9"/>
  <c r="B14" i="9"/>
  <c r="T13" i="9"/>
  <c r="F13" i="12" s="1"/>
  <c r="S13" i="9"/>
  <c r="R13" i="9"/>
  <c r="Q13" i="9"/>
  <c r="P13" i="9"/>
  <c r="O13" i="9"/>
  <c r="N13" i="9"/>
  <c r="M13" i="9"/>
  <c r="L13" i="9"/>
  <c r="K13" i="9"/>
  <c r="J13" i="9"/>
  <c r="I13" i="9"/>
  <c r="H13" i="9"/>
  <c r="G13" i="9"/>
  <c r="F13" i="9"/>
  <c r="E13" i="9"/>
  <c r="D13" i="9"/>
  <c r="C13" i="9"/>
  <c r="B13" i="9"/>
  <c r="T12" i="9"/>
  <c r="F12" i="12" s="1"/>
  <c r="S12" i="9"/>
  <c r="R12" i="9"/>
  <c r="Q12" i="9"/>
  <c r="E12" i="12" s="1"/>
  <c r="P12" i="9"/>
  <c r="O12" i="9"/>
  <c r="N12" i="9"/>
  <c r="M12" i="9"/>
  <c r="L12" i="9"/>
  <c r="K12" i="9"/>
  <c r="C12" i="12" s="1"/>
  <c r="J12" i="9"/>
  <c r="B12" i="12" s="1"/>
  <c r="I12" i="9"/>
  <c r="H12" i="9"/>
  <c r="G12" i="9"/>
  <c r="F12" i="9"/>
  <c r="E12" i="9"/>
  <c r="D12" i="9"/>
  <c r="C57" i="9" s="1"/>
  <c r="C12" i="9"/>
  <c r="B12" i="9"/>
  <c r="B57" i="9" s="1"/>
  <c r="T11" i="9"/>
  <c r="F11" i="12" s="1"/>
  <c r="S11" i="9"/>
  <c r="R11" i="9"/>
  <c r="Q11" i="9"/>
  <c r="P11" i="9"/>
  <c r="D11" i="12" s="1"/>
  <c r="O11" i="9"/>
  <c r="N11" i="9"/>
  <c r="M11" i="9"/>
  <c r="L11" i="9"/>
  <c r="K11" i="9"/>
  <c r="J11" i="9"/>
  <c r="I11" i="9"/>
  <c r="H11" i="9"/>
  <c r="G11" i="9"/>
  <c r="F11" i="9"/>
  <c r="E11" i="9"/>
  <c r="D11" i="9"/>
  <c r="C11" i="9"/>
  <c r="B11" i="9"/>
  <c r="T10" i="9"/>
  <c r="F10" i="12" s="1"/>
  <c r="S10" i="9"/>
  <c r="R10" i="9"/>
  <c r="Q10" i="9"/>
  <c r="P10" i="9"/>
  <c r="D10" i="12" s="1"/>
  <c r="O10" i="9"/>
  <c r="N10" i="9"/>
  <c r="M10" i="9"/>
  <c r="L10" i="9"/>
  <c r="K10" i="9"/>
  <c r="J10" i="9"/>
  <c r="I10" i="9"/>
  <c r="H10" i="9"/>
  <c r="E55" i="9" s="1"/>
  <c r="G10" i="9"/>
  <c r="F10" i="9"/>
  <c r="E10" i="9"/>
  <c r="D10" i="9"/>
  <c r="C10" i="9"/>
  <c r="B10" i="9"/>
  <c r="B55" i="9" s="1"/>
  <c r="T9" i="9"/>
  <c r="F9" i="12" s="1"/>
  <c r="S9" i="9"/>
  <c r="R9" i="9"/>
  <c r="Q9" i="9"/>
  <c r="P9" i="9"/>
  <c r="O9" i="9"/>
  <c r="N9" i="9"/>
  <c r="M9" i="9"/>
  <c r="L9" i="9"/>
  <c r="K9" i="9"/>
  <c r="C9" i="12" s="1"/>
  <c r="J9" i="9"/>
  <c r="B9" i="12" s="1"/>
  <c r="I9" i="9"/>
  <c r="H9" i="9"/>
  <c r="G9" i="9"/>
  <c r="F9" i="9"/>
  <c r="E9" i="9"/>
  <c r="D9" i="9"/>
  <c r="C9" i="9"/>
  <c r="B9" i="9"/>
  <c r="T8" i="9"/>
  <c r="F8" i="12" s="1"/>
  <c r="S8" i="9"/>
  <c r="R8" i="9"/>
  <c r="Q8" i="9"/>
  <c r="E8" i="12" s="1"/>
  <c r="P8" i="9"/>
  <c r="O8" i="9"/>
  <c r="N8" i="9"/>
  <c r="M8" i="9"/>
  <c r="L8" i="9"/>
  <c r="K8" i="9"/>
  <c r="J8" i="9"/>
  <c r="I8" i="9"/>
  <c r="H8" i="9"/>
  <c r="G8" i="9"/>
  <c r="F8" i="9"/>
  <c r="D53" i="9" s="1"/>
  <c r="E8" i="9"/>
  <c r="D8" i="9"/>
  <c r="C8" i="9"/>
  <c r="B8" i="9"/>
  <c r="T7" i="9"/>
  <c r="F7" i="12" s="1"/>
  <c r="S7" i="9"/>
  <c r="R7" i="9"/>
  <c r="Q7" i="9"/>
  <c r="E7" i="12" s="1"/>
  <c r="P7" i="9"/>
  <c r="D7" i="12" s="1"/>
  <c r="O7" i="9"/>
  <c r="N7" i="9"/>
  <c r="M7" i="9"/>
  <c r="L7" i="9"/>
  <c r="K7" i="9"/>
  <c r="J7" i="9"/>
  <c r="B7" i="12" s="1"/>
  <c r="I7" i="9"/>
  <c r="H7" i="9"/>
  <c r="G7" i="9"/>
  <c r="F7" i="9"/>
  <c r="E7" i="9"/>
  <c r="D7" i="9"/>
  <c r="C7" i="9"/>
  <c r="B7" i="9"/>
  <c r="T6" i="9"/>
  <c r="F6" i="12" s="1"/>
  <c r="S6" i="9"/>
  <c r="R6" i="9"/>
  <c r="Q6" i="9"/>
  <c r="P6" i="9"/>
  <c r="O6" i="9"/>
  <c r="N6" i="9"/>
  <c r="M6" i="9"/>
  <c r="L6" i="9"/>
  <c r="K6" i="9"/>
  <c r="C6" i="12" s="1"/>
  <c r="J6" i="9"/>
  <c r="I6" i="9"/>
  <c r="H6" i="9"/>
  <c r="G6" i="9"/>
  <c r="F6" i="9"/>
  <c r="D51" i="9" s="1"/>
  <c r="E6" i="9"/>
  <c r="D6" i="9"/>
  <c r="C51" i="9" s="1"/>
  <c r="C6" i="9"/>
  <c r="B6" i="9"/>
  <c r="T5" i="9"/>
  <c r="F5" i="12" s="1"/>
  <c r="S5" i="9"/>
  <c r="R5" i="9"/>
  <c r="Q5" i="9"/>
  <c r="P5" i="9"/>
  <c r="O5" i="9"/>
  <c r="N5" i="9"/>
  <c r="M5" i="9"/>
  <c r="L5" i="9"/>
  <c r="K5" i="9"/>
  <c r="J5" i="9"/>
  <c r="I5" i="9"/>
  <c r="H5" i="9"/>
  <c r="G5" i="9"/>
  <c r="F5" i="9"/>
  <c r="E5" i="9"/>
  <c r="D5" i="11" s="1"/>
  <c r="D5" i="9"/>
  <c r="C5" i="9"/>
  <c r="B5" i="9"/>
  <c r="T4" i="9"/>
  <c r="F4" i="12" s="1"/>
  <c r="S4" i="9"/>
  <c r="R4" i="9"/>
  <c r="Q4" i="9"/>
  <c r="E4" i="12" s="1"/>
  <c r="P4" i="9"/>
  <c r="O4" i="9"/>
  <c r="N4" i="9"/>
  <c r="M4" i="9"/>
  <c r="L4" i="9"/>
  <c r="K4" i="9"/>
  <c r="C4" i="12" s="1"/>
  <c r="J4" i="9"/>
  <c r="B4" i="12" s="1"/>
  <c r="I4" i="9"/>
  <c r="H4" i="9"/>
  <c r="G4" i="9"/>
  <c r="F4" i="9"/>
  <c r="E4" i="9"/>
  <c r="D4" i="9"/>
  <c r="C49" i="9" s="1"/>
  <c r="C4" i="9"/>
  <c r="B4" i="9"/>
  <c r="T3" i="9"/>
  <c r="F3" i="12" s="1"/>
  <c r="N6" i="12" s="1"/>
  <c r="S3" i="9"/>
  <c r="R3" i="9"/>
  <c r="Q3" i="9"/>
  <c r="P3" i="9"/>
  <c r="D3" i="12" s="1"/>
  <c r="O3" i="9"/>
  <c r="N3" i="9"/>
  <c r="M3" i="9"/>
  <c r="L3" i="9"/>
  <c r="K3" i="9"/>
  <c r="C3" i="12" s="1"/>
  <c r="J3" i="9"/>
  <c r="I3" i="9"/>
  <c r="H3" i="9"/>
  <c r="G3" i="9"/>
  <c r="F3" i="9"/>
  <c r="E3" i="9"/>
  <c r="D3" i="9"/>
  <c r="C3" i="9"/>
  <c r="T2" i="9"/>
  <c r="S2" i="9"/>
  <c r="R2" i="9"/>
  <c r="Q2" i="9"/>
  <c r="P2" i="9"/>
  <c r="O2" i="9"/>
  <c r="N2" i="9"/>
  <c r="C97" i="9" s="1"/>
  <c r="M2" i="9"/>
  <c r="L2" i="9"/>
  <c r="K2" i="9"/>
  <c r="J2" i="9"/>
  <c r="I2" i="9"/>
  <c r="H2" i="9"/>
  <c r="G2" i="9"/>
  <c r="F2" i="9"/>
  <c r="E2" i="9"/>
  <c r="D2" i="9"/>
  <c r="C2" i="9"/>
  <c r="T44" i="7"/>
  <c r="S44" i="7"/>
  <c r="R44" i="7"/>
  <c r="Q44" i="7"/>
  <c r="P44" i="7"/>
  <c r="O44" i="7"/>
  <c r="N44" i="7"/>
  <c r="M44" i="7"/>
  <c r="L44" i="7"/>
  <c r="K44" i="7"/>
  <c r="J44" i="7"/>
  <c r="I44" i="7"/>
  <c r="H44" i="7"/>
  <c r="G44" i="7"/>
  <c r="F44" i="7"/>
  <c r="E44" i="7"/>
  <c r="D44" i="7"/>
  <c r="C44" i="7"/>
  <c r="B44" i="7"/>
  <c r="T43" i="7"/>
  <c r="S43" i="7"/>
  <c r="R43" i="7"/>
  <c r="Q43" i="7"/>
  <c r="P43" i="7"/>
  <c r="O43" i="7"/>
  <c r="N43" i="7"/>
  <c r="M43" i="7"/>
  <c r="L43" i="7"/>
  <c r="K43" i="7"/>
  <c r="J43" i="7"/>
  <c r="I43" i="7"/>
  <c r="H43" i="7"/>
  <c r="G43" i="7"/>
  <c r="F43" i="7"/>
  <c r="E43" i="7"/>
  <c r="D43" i="7"/>
  <c r="C88" i="7" s="1"/>
  <c r="C43" i="7"/>
  <c r="B43" i="7"/>
  <c r="T42" i="7"/>
  <c r="S42" i="7"/>
  <c r="R42" i="7"/>
  <c r="Q42" i="7"/>
  <c r="P42" i="7"/>
  <c r="O42" i="7"/>
  <c r="N42" i="7"/>
  <c r="M42" i="7"/>
  <c r="L42" i="7"/>
  <c r="K42" i="7"/>
  <c r="J42" i="7"/>
  <c r="I87" i="7" s="1"/>
  <c r="I42" i="7"/>
  <c r="H42" i="7"/>
  <c r="G42" i="7"/>
  <c r="F42" i="7"/>
  <c r="D87" i="7" s="1"/>
  <c r="E42" i="7"/>
  <c r="D42" i="7"/>
  <c r="C42" i="7"/>
  <c r="B42" i="7"/>
  <c r="B87" i="7" s="1"/>
  <c r="T41" i="7"/>
  <c r="S41" i="7"/>
  <c r="R41" i="7"/>
  <c r="Q41" i="7"/>
  <c r="P41" i="7"/>
  <c r="O41" i="7"/>
  <c r="N41" i="7"/>
  <c r="M41" i="7"/>
  <c r="L41" i="7"/>
  <c r="K41" i="7"/>
  <c r="J41" i="7"/>
  <c r="I86" i="7" s="1"/>
  <c r="I41" i="7"/>
  <c r="H41" i="7"/>
  <c r="G41" i="7"/>
  <c r="F41" i="7"/>
  <c r="E41" i="7"/>
  <c r="D41" i="7"/>
  <c r="C86" i="7" s="1"/>
  <c r="C41" i="7"/>
  <c r="B41" i="7"/>
  <c r="B86" i="7" s="1"/>
  <c r="T40" i="7"/>
  <c r="S40" i="7"/>
  <c r="R40" i="7"/>
  <c r="Q40" i="7"/>
  <c r="P40" i="7"/>
  <c r="O40" i="7"/>
  <c r="N40" i="7"/>
  <c r="M40" i="7"/>
  <c r="L40" i="7"/>
  <c r="K40" i="7"/>
  <c r="J40" i="7"/>
  <c r="I40" i="7"/>
  <c r="H40" i="7"/>
  <c r="G40" i="7"/>
  <c r="F40" i="7"/>
  <c r="E40" i="7"/>
  <c r="D40" i="7"/>
  <c r="C85" i="7" s="1"/>
  <c r="C40" i="7"/>
  <c r="B40" i="7"/>
  <c r="T39" i="7"/>
  <c r="S39" i="7"/>
  <c r="R39" i="7"/>
  <c r="Q39" i="7"/>
  <c r="P39" i="7"/>
  <c r="O39" i="7"/>
  <c r="N39" i="7"/>
  <c r="M39" i="7"/>
  <c r="L39" i="7"/>
  <c r="K39" i="7"/>
  <c r="J39" i="7"/>
  <c r="I84" i="7" s="1"/>
  <c r="I39" i="7"/>
  <c r="H39" i="7"/>
  <c r="G39" i="7"/>
  <c r="F39" i="7"/>
  <c r="E39" i="7"/>
  <c r="D39" i="7"/>
  <c r="C39" i="7"/>
  <c r="B39" i="7"/>
  <c r="B84" i="7" s="1"/>
  <c r="T38" i="7"/>
  <c r="S38" i="7"/>
  <c r="R38" i="7"/>
  <c r="Q38" i="7"/>
  <c r="P38" i="7"/>
  <c r="O38" i="7"/>
  <c r="N38" i="7"/>
  <c r="M38" i="7"/>
  <c r="L38" i="7"/>
  <c r="K38" i="7"/>
  <c r="J38" i="7"/>
  <c r="I83" i="7" s="1"/>
  <c r="I38" i="7"/>
  <c r="H38" i="7"/>
  <c r="G38" i="7"/>
  <c r="F38" i="7"/>
  <c r="E38" i="7"/>
  <c r="D38" i="7"/>
  <c r="C83" i="7" s="1"/>
  <c r="C38" i="7"/>
  <c r="B38" i="7"/>
  <c r="B83" i="7" s="1"/>
  <c r="T37" i="7"/>
  <c r="S37" i="7"/>
  <c r="R37" i="7"/>
  <c r="Q37" i="7"/>
  <c r="P37" i="7"/>
  <c r="O37" i="7"/>
  <c r="N37" i="7"/>
  <c r="M37" i="7"/>
  <c r="L37" i="7"/>
  <c r="K37" i="7"/>
  <c r="J37" i="7"/>
  <c r="I37" i="7"/>
  <c r="H37" i="7"/>
  <c r="G37" i="7"/>
  <c r="F37" i="7"/>
  <c r="E37" i="7"/>
  <c r="D37" i="7"/>
  <c r="C37" i="7"/>
  <c r="B37" i="7"/>
  <c r="T36" i="7"/>
  <c r="S36" i="7"/>
  <c r="R36" i="7"/>
  <c r="Q36" i="7"/>
  <c r="P36" i="7"/>
  <c r="O36" i="7"/>
  <c r="N36" i="7"/>
  <c r="M36" i="7"/>
  <c r="L36" i="7"/>
  <c r="K36" i="7"/>
  <c r="J36" i="7"/>
  <c r="I81" i="7" s="1"/>
  <c r="I36" i="7"/>
  <c r="H36" i="7"/>
  <c r="E81" i="7" s="1"/>
  <c r="G36" i="7"/>
  <c r="F36" i="7"/>
  <c r="E36" i="7"/>
  <c r="D36" i="7"/>
  <c r="C36" i="7"/>
  <c r="B36" i="7"/>
  <c r="B81" i="7" s="1"/>
  <c r="T35" i="7"/>
  <c r="S35" i="7"/>
  <c r="R35" i="7"/>
  <c r="Q35" i="7"/>
  <c r="P35" i="7"/>
  <c r="O35" i="7"/>
  <c r="N35" i="7"/>
  <c r="M35" i="7"/>
  <c r="L35" i="7"/>
  <c r="K35" i="7"/>
  <c r="J35" i="7"/>
  <c r="I35" i="7"/>
  <c r="H35" i="7"/>
  <c r="G35" i="7"/>
  <c r="F35" i="7"/>
  <c r="E35" i="7"/>
  <c r="D35" i="7"/>
  <c r="C80" i="7" s="1"/>
  <c r="C35" i="7"/>
  <c r="B35" i="7"/>
  <c r="T34" i="7"/>
  <c r="S34" i="7"/>
  <c r="R34" i="7"/>
  <c r="Q34" i="7"/>
  <c r="P34" i="7"/>
  <c r="O34" i="7"/>
  <c r="N34" i="7"/>
  <c r="M34" i="7"/>
  <c r="L34" i="7"/>
  <c r="K34" i="7"/>
  <c r="J34" i="7"/>
  <c r="I34" i="7"/>
  <c r="H34" i="7"/>
  <c r="G34" i="7"/>
  <c r="F34" i="7"/>
  <c r="D79" i="7" s="1"/>
  <c r="E34" i="7"/>
  <c r="D34" i="7"/>
  <c r="C34" i="7"/>
  <c r="B34" i="7"/>
  <c r="B79" i="7" s="1"/>
  <c r="T33" i="7"/>
  <c r="S33" i="7"/>
  <c r="R33" i="7"/>
  <c r="Q33" i="7"/>
  <c r="P33" i="7"/>
  <c r="O33" i="7"/>
  <c r="N33" i="7"/>
  <c r="M33" i="7"/>
  <c r="L33" i="7"/>
  <c r="K33" i="7"/>
  <c r="J33" i="7"/>
  <c r="I78" i="7" s="1"/>
  <c r="I33" i="7"/>
  <c r="H33" i="7"/>
  <c r="G33" i="7"/>
  <c r="F33" i="7"/>
  <c r="E33" i="7"/>
  <c r="D33" i="7"/>
  <c r="C78" i="7" s="1"/>
  <c r="C33" i="7"/>
  <c r="B33" i="7"/>
  <c r="B78" i="7" s="1"/>
  <c r="T32" i="7"/>
  <c r="S32" i="7"/>
  <c r="R32" i="7"/>
  <c r="Q32" i="7"/>
  <c r="P32" i="7"/>
  <c r="O32" i="7"/>
  <c r="N32" i="7"/>
  <c r="M32" i="7"/>
  <c r="L32" i="7"/>
  <c r="K32" i="7"/>
  <c r="J32" i="7"/>
  <c r="I32" i="7"/>
  <c r="H32" i="7"/>
  <c r="G32" i="7"/>
  <c r="F32" i="7"/>
  <c r="E32" i="7"/>
  <c r="D32" i="7"/>
  <c r="C77" i="7" s="1"/>
  <c r="C32" i="7"/>
  <c r="B32" i="7"/>
  <c r="T31" i="7"/>
  <c r="S31" i="7"/>
  <c r="R31" i="7"/>
  <c r="Q31" i="7"/>
  <c r="P31" i="7"/>
  <c r="O31" i="7"/>
  <c r="N31" i="7"/>
  <c r="M31" i="7"/>
  <c r="L31" i="7"/>
  <c r="K31" i="7"/>
  <c r="J31" i="7"/>
  <c r="I76" i="7" s="1"/>
  <c r="I31" i="7"/>
  <c r="H31" i="7"/>
  <c r="G31" i="7"/>
  <c r="F31" i="7"/>
  <c r="E31" i="7"/>
  <c r="D31" i="7"/>
  <c r="C31" i="7"/>
  <c r="B31" i="7"/>
  <c r="B76" i="7" s="1"/>
  <c r="T30" i="7"/>
  <c r="S30" i="7"/>
  <c r="R30" i="7"/>
  <c r="Q30" i="7"/>
  <c r="P30" i="7"/>
  <c r="O30" i="7"/>
  <c r="N30" i="7"/>
  <c r="M30" i="7"/>
  <c r="L30" i="7"/>
  <c r="K30" i="7"/>
  <c r="J30" i="7"/>
  <c r="I75" i="7" s="1"/>
  <c r="I30" i="7"/>
  <c r="H30" i="7"/>
  <c r="G30" i="7"/>
  <c r="F30" i="7"/>
  <c r="E30" i="7"/>
  <c r="D30" i="7"/>
  <c r="C75" i="7" s="1"/>
  <c r="C30" i="7"/>
  <c r="B30" i="7"/>
  <c r="B75" i="7" s="1"/>
  <c r="T29" i="7"/>
  <c r="S29" i="7"/>
  <c r="R29" i="7"/>
  <c r="Q29" i="7"/>
  <c r="P29" i="7"/>
  <c r="O29" i="7"/>
  <c r="N29" i="7"/>
  <c r="M29" i="7"/>
  <c r="L29" i="7"/>
  <c r="K29" i="7"/>
  <c r="J29" i="7"/>
  <c r="I29" i="7"/>
  <c r="H29" i="7"/>
  <c r="G29" i="7"/>
  <c r="F29" i="7"/>
  <c r="E29" i="7"/>
  <c r="D29" i="7"/>
  <c r="C29" i="7"/>
  <c r="B29" i="7"/>
  <c r="T28" i="7"/>
  <c r="S28" i="7"/>
  <c r="R28" i="7"/>
  <c r="Q28" i="7"/>
  <c r="P28" i="7"/>
  <c r="O28" i="7"/>
  <c r="N28" i="7"/>
  <c r="M28" i="7"/>
  <c r="L28" i="7"/>
  <c r="K28" i="7"/>
  <c r="J28" i="7"/>
  <c r="I73" i="7" s="1"/>
  <c r="I28" i="7"/>
  <c r="H28" i="7"/>
  <c r="E73" i="7" s="1"/>
  <c r="G28" i="7"/>
  <c r="F28" i="7"/>
  <c r="E28" i="7"/>
  <c r="D28" i="7"/>
  <c r="C28" i="7"/>
  <c r="B28" i="7"/>
  <c r="B73" i="7" s="1"/>
  <c r="T27" i="7"/>
  <c r="S27" i="7"/>
  <c r="R27" i="7"/>
  <c r="Q27" i="7"/>
  <c r="P27" i="7"/>
  <c r="O27" i="7"/>
  <c r="N27" i="7"/>
  <c r="M27" i="7"/>
  <c r="L27" i="7"/>
  <c r="K27" i="7"/>
  <c r="J27" i="7"/>
  <c r="I27" i="7"/>
  <c r="H27" i="7"/>
  <c r="G27" i="7"/>
  <c r="F27" i="7"/>
  <c r="E27" i="7"/>
  <c r="D27" i="7"/>
  <c r="C72" i="7" s="1"/>
  <c r="C27" i="7"/>
  <c r="B27" i="7"/>
  <c r="T26" i="7"/>
  <c r="S26" i="7"/>
  <c r="R26" i="7"/>
  <c r="Q26" i="7"/>
  <c r="P26" i="7"/>
  <c r="O26" i="7"/>
  <c r="N26" i="7"/>
  <c r="M26" i="7"/>
  <c r="L26" i="7"/>
  <c r="K26" i="7"/>
  <c r="J26" i="7"/>
  <c r="I26" i="7"/>
  <c r="H26" i="7"/>
  <c r="G26" i="7"/>
  <c r="F26" i="7"/>
  <c r="D71" i="7" s="1"/>
  <c r="E26" i="7"/>
  <c r="D26" i="7"/>
  <c r="C26" i="7"/>
  <c r="B26" i="7"/>
  <c r="B71" i="7" s="1"/>
  <c r="T25" i="7"/>
  <c r="S25" i="7"/>
  <c r="R25" i="7"/>
  <c r="Q25" i="7"/>
  <c r="P25" i="7"/>
  <c r="O25" i="7"/>
  <c r="N25" i="7"/>
  <c r="M25" i="7"/>
  <c r="L25" i="7"/>
  <c r="K25" i="7"/>
  <c r="J25" i="7"/>
  <c r="I70" i="7" s="1"/>
  <c r="I25" i="7"/>
  <c r="H25" i="7"/>
  <c r="G25" i="7"/>
  <c r="F25" i="7"/>
  <c r="E25" i="7"/>
  <c r="D25" i="7"/>
  <c r="C70" i="7" s="1"/>
  <c r="C25" i="7"/>
  <c r="B25" i="7"/>
  <c r="B70" i="7" s="1"/>
  <c r="T24" i="7"/>
  <c r="S24" i="7"/>
  <c r="R24" i="7"/>
  <c r="Q24" i="7"/>
  <c r="P24" i="7"/>
  <c r="O24" i="7"/>
  <c r="N24" i="7"/>
  <c r="M24" i="7"/>
  <c r="L24" i="7"/>
  <c r="K24" i="7"/>
  <c r="J24" i="7"/>
  <c r="I24" i="7"/>
  <c r="H24" i="7"/>
  <c r="G24" i="7"/>
  <c r="F24" i="7"/>
  <c r="E24" i="7"/>
  <c r="D24" i="7"/>
  <c r="C69" i="7" s="1"/>
  <c r="C24" i="7"/>
  <c r="B24" i="7"/>
  <c r="T23" i="7"/>
  <c r="S23" i="7"/>
  <c r="R23" i="7"/>
  <c r="Q23" i="7"/>
  <c r="P23" i="7"/>
  <c r="O23" i="7"/>
  <c r="N23" i="7"/>
  <c r="M23" i="7"/>
  <c r="L23" i="7"/>
  <c r="K23" i="7"/>
  <c r="J23" i="7"/>
  <c r="I68" i="7" s="1"/>
  <c r="I23" i="7"/>
  <c r="H23" i="7"/>
  <c r="G23" i="7"/>
  <c r="F23" i="7"/>
  <c r="E23" i="7"/>
  <c r="D23" i="7"/>
  <c r="C23" i="7"/>
  <c r="B23" i="7"/>
  <c r="B68" i="7" s="1"/>
  <c r="T22" i="7"/>
  <c r="S22" i="7"/>
  <c r="R22" i="7"/>
  <c r="Q22" i="7"/>
  <c r="P22" i="7"/>
  <c r="O22" i="7"/>
  <c r="N22" i="7"/>
  <c r="M22" i="7"/>
  <c r="L22" i="7"/>
  <c r="K22" i="7"/>
  <c r="J22" i="7"/>
  <c r="I67" i="7" s="1"/>
  <c r="I22" i="7"/>
  <c r="H22" i="7"/>
  <c r="G22" i="7"/>
  <c r="F22" i="7"/>
  <c r="E22" i="7"/>
  <c r="D22" i="7"/>
  <c r="C67" i="7" s="1"/>
  <c r="C22" i="7"/>
  <c r="B22" i="7"/>
  <c r="B67" i="7" s="1"/>
  <c r="T21" i="7"/>
  <c r="S21" i="7"/>
  <c r="R21" i="7"/>
  <c r="Q21" i="7"/>
  <c r="P21" i="7"/>
  <c r="O21" i="7"/>
  <c r="N21" i="7"/>
  <c r="M21" i="7"/>
  <c r="L21" i="7"/>
  <c r="K21" i="7"/>
  <c r="J21" i="7"/>
  <c r="I21" i="7"/>
  <c r="H21" i="7"/>
  <c r="G21" i="7"/>
  <c r="F21" i="7"/>
  <c r="E21" i="7"/>
  <c r="D21" i="7"/>
  <c r="C21" i="7"/>
  <c r="B21" i="7"/>
  <c r="T20" i="7"/>
  <c r="S20" i="7"/>
  <c r="R20" i="7"/>
  <c r="Q20" i="7"/>
  <c r="P20" i="7"/>
  <c r="O20" i="7"/>
  <c r="N20" i="7"/>
  <c r="M20" i="7"/>
  <c r="L20" i="7"/>
  <c r="K20" i="7"/>
  <c r="J20" i="7"/>
  <c r="I65" i="7" s="1"/>
  <c r="I20" i="7"/>
  <c r="H20" i="7"/>
  <c r="E65" i="7" s="1"/>
  <c r="G20" i="7"/>
  <c r="F20" i="7"/>
  <c r="E20" i="7"/>
  <c r="D20" i="7"/>
  <c r="C20" i="7"/>
  <c r="B20" i="7"/>
  <c r="B65" i="7" s="1"/>
  <c r="T19" i="7"/>
  <c r="S19" i="7"/>
  <c r="R19" i="7"/>
  <c r="Q19" i="7"/>
  <c r="P19" i="7"/>
  <c r="O19" i="7"/>
  <c r="N19" i="7"/>
  <c r="M19" i="7"/>
  <c r="L19" i="7"/>
  <c r="K19" i="7"/>
  <c r="J19" i="7"/>
  <c r="I19" i="7"/>
  <c r="H19" i="7"/>
  <c r="G19" i="7"/>
  <c r="F19" i="7"/>
  <c r="E19" i="7"/>
  <c r="D19" i="7"/>
  <c r="C64" i="7" s="1"/>
  <c r="C19" i="7"/>
  <c r="B19" i="7"/>
  <c r="T18" i="7"/>
  <c r="S18" i="7"/>
  <c r="R18" i="7"/>
  <c r="Q18" i="7"/>
  <c r="P18" i="7"/>
  <c r="O18" i="7"/>
  <c r="N18" i="7"/>
  <c r="M18" i="7"/>
  <c r="L18" i="7"/>
  <c r="K18" i="7"/>
  <c r="J18" i="7"/>
  <c r="I18" i="7"/>
  <c r="H18" i="7"/>
  <c r="G18" i="7"/>
  <c r="F18" i="7"/>
  <c r="D63" i="7" s="1"/>
  <c r="E18" i="7"/>
  <c r="D18" i="7"/>
  <c r="C18" i="7"/>
  <c r="B18" i="7"/>
  <c r="T17" i="7"/>
  <c r="S17" i="7"/>
  <c r="R17" i="7"/>
  <c r="Q17" i="7"/>
  <c r="P17" i="7"/>
  <c r="O17" i="7"/>
  <c r="N17" i="7"/>
  <c r="M17" i="7"/>
  <c r="L17" i="7"/>
  <c r="K17" i="7"/>
  <c r="J17" i="7"/>
  <c r="I62" i="7" s="1"/>
  <c r="I17" i="7"/>
  <c r="H17" i="7"/>
  <c r="G17" i="7"/>
  <c r="F17" i="7"/>
  <c r="E17" i="7"/>
  <c r="D17" i="7"/>
  <c r="C62" i="7" s="1"/>
  <c r="C17" i="7"/>
  <c r="B17" i="7"/>
  <c r="B62" i="7" s="1"/>
  <c r="T16" i="7"/>
  <c r="S16" i="7"/>
  <c r="R16" i="7"/>
  <c r="Q16" i="7"/>
  <c r="P16" i="7"/>
  <c r="O16" i="7"/>
  <c r="N16" i="7"/>
  <c r="M16" i="7"/>
  <c r="L16" i="7"/>
  <c r="K16" i="7"/>
  <c r="J16" i="7"/>
  <c r="I16" i="7"/>
  <c r="H16" i="7"/>
  <c r="G16" i="7"/>
  <c r="F16" i="7"/>
  <c r="E16" i="7"/>
  <c r="D16" i="7"/>
  <c r="C61" i="7" s="1"/>
  <c r="C16" i="7"/>
  <c r="B16" i="7"/>
  <c r="T15" i="7"/>
  <c r="S15" i="7"/>
  <c r="R15" i="7"/>
  <c r="Q15" i="7"/>
  <c r="P15" i="7"/>
  <c r="O15" i="7"/>
  <c r="N15" i="7"/>
  <c r="M15" i="7"/>
  <c r="L15" i="7"/>
  <c r="K15" i="7"/>
  <c r="J15" i="7"/>
  <c r="I60" i="7" s="1"/>
  <c r="I15" i="7"/>
  <c r="H15" i="7"/>
  <c r="G15" i="7"/>
  <c r="F15" i="7"/>
  <c r="E15" i="7"/>
  <c r="D15" i="7"/>
  <c r="C15" i="7"/>
  <c r="B15" i="7"/>
  <c r="B60" i="7" s="1"/>
  <c r="T14" i="7"/>
  <c r="S14" i="7"/>
  <c r="R14" i="7"/>
  <c r="Q14" i="7"/>
  <c r="P14" i="7"/>
  <c r="O14" i="7"/>
  <c r="N14" i="7"/>
  <c r="M14" i="7"/>
  <c r="L14" i="7"/>
  <c r="K14" i="7"/>
  <c r="J14" i="7"/>
  <c r="I59" i="7" s="1"/>
  <c r="I14" i="7"/>
  <c r="H14" i="7"/>
  <c r="G14" i="7"/>
  <c r="F14" i="7"/>
  <c r="E14" i="7"/>
  <c r="D14" i="7"/>
  <c r="C59" i="7" s="1"/>
  <c r="C14" i="7"/>
  <c r="B14" i="7"/>
  <c r="B59" i="7" s="1"/>
  <c r="T13" i="7"/>
  <c r="S13" i="7"/>
  <c r="R13" i="7"/>
  <c r="Q13" i="7"/>
  <c r="P13" i="7"/>
  <c r="O13" i="7"/>
  <c r="N13" i="7"/>
  <c r="M13" i="7"/>
  <c r="L13" i="7"/>
  <c r="K13" i="7"/>
  <c r="J13" i="7"/>
  <c r="I13" i="7"/>
  <c r="H13" i="7"/>
  <c r="G13" i="7"/>
  <c r="F13" i="7"/>
  <c r="E13" i="7"/>
  <c r="D13" i="7"/>
  <c r="C13" i="7"/>
  <c r="B13" i="7"/>
  <c r="T12" i="7"/>
  <c r="S12" i="7"/>
  <c r="R12" i="7"/>
  <c r="Q12" i="7"/>
  <c r="P12" i="7"/>
  <c r="O12" i="7"/>
  <c r="N12" i="7"/>
  <c r="M12" i="7"/>
  <c r="L12" i="7"/>
  <c r="K12" i="7"/>
  <c r="J12" i="7"/>
  <c r="I57" i="7" s="1"/>
  <c r="I12" i="7"/>
  <c r="H12" i="7"/>
  <c r="E57" i="7" s="1"/>
  <c r="G12" i="7"/>
  <c r="F12" i="7"/>
  <c r="E12" i="7"/>
  <c r="D12" i="7"/>
  <c r="C12" i="7"/>
  <c r="B12" i="7"/>
  <c r="B57" i="7" s="1"/>
  <c r="T11" i="7"/>
  <c r="S11" i="7"/>
  <c r="R11" i="7"/>
  <c r="Q11" i="7"/>
  <c r="P11" i="7"/>
  <c r="O11" i="7"/>
  <c r="N11" i="7"/>
  <c r="M11" i="7"/>
  <c r="L11" i="7"/>
  <c r="K11" i="7"/>
  <c r="J11" i="7"/>
  <c r="I11" i="7"/>
  <c r="H11" i="7"/>
  <c r="G11" i="7"/>
  <c r="F11" i="7"/>
  <c r="E11" i="7"/>
  <c r="D11" i="7"/>
  <c r="C56" i="7" s="1"/>
  <c r="C11" i="7"/>
  <c r="B11" i="7"/>
  <c r="T10" i="7"/>
  <c r="S10" i="7"/>
  <c r="R10" i="7"/>
  <c r="Q10" i="7"/>
  <c r="P10" i="7"/>
  <c r="O10" i="7"/>
  <c r="N10" i="7"/>
  <c r="M10" i="7"/>
  <c r="L10" i="7"/>
  <c r="K10" i="7"/>
  <c r="J10" i="7"/>
  <c r="I10" i="7"/>
  <c r="H10" i="7"/>
  <c r="G10" i="7"/>
  <c r="F10" i="7"/>
  <c r="D55" i="7" s="1"/>
  <c r="E10" i="7"/>
  <c r="D10" i="7"/>
  <c r="C10" i="7"/>
  <c r="B10" i="7"/>
  <c r="T9" i="7"/>
  <c r="S9" i="7"/>
  <c r="R9" i="7"/>
  <c r="Q9" i="7"/>
  <c r="P9" i="7"/>
  <c r="O9" i="7"/>
  <c r="N9" i="7"/>
  <c r="M9" i="7"/>
  <c r="L9" i="7"/>
  <c r="K9" i="7"/>
  <c r="J9" i="7"/>
  <c r="I54" i="7" s="1"/>
  <c r="I9" i="7"/>
  <c r="H9" i="7"/>
  <c r="G9" i="7"/>
  <c r="F9" i="7"/>
  <c r="E9" i="7"/>
  <c r="D9" i="7"/>
  <c r="C54" i="7" s="1"/>
  <c r="C9" i="7"/>
  <c r="B9" i="7"/>
  <c r="B54" i="7" s="1"/>
  <c r="T8" i="7"/>
  <c r="S8" i="7"/>
  <c r="R8" i="7"/>
  <c r="Q8" i="7"/>
  <c r="P8" i="7"/>
  <c r="O8" i="7"/>
  <c r="N8" i="7"/>
  <c r="M8" i="7"/>
  <c r="L8" i="7"/>
  <c r="K8" i="7"/>
  <c r="J8" i="7"/>
  <c r="I8" i="7"/>
  <c r="H8" i="7"/>
  <c r="G8" i="7"/>
  <c r="F8" i="7"/>
  <c r="E8" i="7"/>
  <c r="D8" i="7"/>
  <c r="C53" i="7" s="1"/>
  <c r="C8" i="7"/>
  <c r="B8" i="7"/>
  <c r="T7" i="7"/>
  <c r="S7" i="7"/>
  <c r="R7" i="7"/>
  <c r="Q7" i="7"/>
  <c r="P7" i="7"/>
  <c r="O7" i="7"/>
  <c r="N7" i="7"/>
  <c r="M7" i="7"/>
  <c r="L7" i="7"/>
  <c r="K7" i="7"/>
  <c r="J7" i="7"/>
  <c r="I52" i="7" s="1"/>
  <c r="I7" i="7"/>
  <c r="H7" i="7"/>
  <c r="G7" i="7"/>
  <c r="F7" i="7"/>
  <c r="E7" i="7"/>
  <c r="D7" i="7"/>
  <c r="C7" i="7"/>
  <c r="B7" i="7"/>
  <c r="B52" i="7" s="1"/>
  <c r="T6" i="7"/>
  <c r="S6" i="7"/>
  <c r="R6" i="7"/>
  <c r="Q6" i="7"/>
  <c r="P6" i="7"/>
  <c r="O6" i="7"/>
  <c r="N6" i="7"/>
  <c r="M6" i="7"/>
  <c r="L6" i="7"/>
  <c r="K6" i="7"/>
  <c r="J6" i="7"/>
  <c r="I51" i="7" s="1"/>
  <c r="I6" i="7"/>
  <c r="H6" i="7"/>
  <c r="G6" i="7"/>
  <c r="F6" i="7"/>
  <c r="E6" i="7"/>
  <c r="D6" i="7"/>
  <c r="C51" i="7" s="1"/>
  <c r="C6" i="7"/>
  <c r="B6" i="7"/>
  <c r="B51" i="7" s="1"/>
  <c r="T5" i="7"/>
  <c r="S5" i="7"/>
  <c r="R5" i="7"/>
  <c r="Q5" i="7"/>
  <c r="P5" i="7"/>
  <c r="O5" i="7"/>
  <c r="N5" i="7"/>
  <c r="M5" i="7"/>
  <c r="L5" i="7"/>
  <c r="K5" i="7"/>
  <c r="J5" i="7"/>
  <c r="I5" i="7"/>
  <c r="H5" i="7"/>
  <c r="G5" i="7"/>
  <c r="F5" i="7"/>
  <c r="E5" i="7"/>
  <c r="D5" i="7"/>
  <c r="C5" i="7"/>
  <c r="B5" i="7"/>
  <c r="T4" i="7"/>
  <c r="S4" i="7"/>
  <c r="R4" i="7"/>
  <c r="Q4" i="7"/>
  <c r="P4" i="7"/>
  <c r="O4" i="7"/>
  <c r="N4" i="7"/>
  <c r="M4" i="7"/>
  <c r="L4" i="7"/>
  <c r="K4" i="7"/>
  <c r="J4" i="7"/>
  <c r="I49" i="7" s="1"/>
  <c r="I4" i="7"/>
  <c r="H4" i="7"/>
  <c r="E49" i="7" s="1"/>
  <c r="G4" i="7"/>
  <c r="F4" i="7"/>
  <c r="E4" i="7"/>
  <c r="D4" i="7"/>
  <c r="C4" i="7"/>
  <c r="B4" i="7"/>
  <c r="B49" i="7" s="1"/>
  <c r="T3" i="7"/>
  <c r="S3" i="7"/>
  <c r="R3" i="7"/>
  <c r="Q3" i="7"/>
  <c r="P3" i="7"/>
  <c r="O3" i="7"/>
  <c r="N3" i="7"/>
  <c r="M3" i="7"/>
  <c r="L3" i="7"/>
  <c r="K3" i="7"/>
  <c r="J3" i="7"/>
  <c r="I3" i="7"/>
  <c r="H3" i="7"/>
  <c r="G3" i="7"/>
  <c r="F3" i="7"/>
  <c r="E3" i="7"/>
  <c r="D3" i="7"/>
  <c r="C48" i="7" s="1"/>
  <c r="C3" i="7"/>
  <c r="B3" i="7"/>
  <c r="S2" i="7"/>
  <c r="R2" i="7"/>
  <c r="Q2" i="7"/>
  <c r="P2" i="7"/>
  <c r="O2" i="7"/>
  <c r="N2" i="7"/>
  <c r="M2" i="7"/>
  <c r="L2" i="7"/>
  <c r="K2" i="7"/>
  <c r="J2" i="7"/>
  <c r="I2" i="7"/>
  <c r="H2" i="7"/>
  <c r="G2" i="7"/>
  <c r="F2" i="7"/>
  <c r="D47" i="7" s="1"/>
  <c r="E2" i="7"/>
  <c r="D2" i="7"/>
  <c r="C2" i="7"/>
  <c r="B2" i="7"/>
  <c r="M52" i="4"/>
  <c r="L52" i="4"/>
  <c r="M51" i="4"/>
  <c r="L51" i="4"/>
  <c r="M50" i="4"/>
  <c r="L50" i="4"/>
  <c r="M49" i="4"/>
  <c r="L49" i="4"/>
  <c r="M48" i="4"/>
  <c r="L48" i="4"/>
  <c r="M47" i="4"/>
  <c r="L47" i="4"/>
  <c r="M46" i="4"/>
  <c r="L46" i="4"/>
  <c r="M45" i="4"/>
  <c r="L45" i="4"/>
  <c r="M44" i="4"/>
  <c r="L44" i="4"/>
  <c r="M43" i="4"/>
  <c r="L43" i="4"/>
  <c r="M42" i="4"/>
  <c r="L42" i="4"/>
  <c r="M41" i="4"/>
  <c r="L41" i="4"/>
  <c r="M40" i="4"/>
  <c r="L40" i="4"/>
  <c r="M39" i="4"/>
  <c r="L39" i="4"/>
  <c r="M38" i="4"/>
  <c r="L38" i="4"/>
  <c r="M37" i="4"/>
  <c r="L37" i="4"/>
  <c r="M36" i="4"/>
  <c r="L36" i="4"/>
  <c r="M35" i="4"/>
  <c r="L35" i="4"/>
  <c r="M34" i="4"/>
  <c r="L34" i="4"/>
  <c r="M33" i="4"/>
  <c r="L33" i="4"/>
  <c r="M32" i="4"/>
  <c r="L32" i="4"/>
  <c r="M31" i="4"/>
  <c r="L31" i="4"/>
  <c r="M30" i="4"/>
  <c r="L30" i="4"/>
  <c r="M29" i="4"/>
  <c r="L29" i="4"/>
  <c r="M28" i="4"/>
  <c r="L28" i="4"/>
  <c r="M27" i="4"/>
  <c r="L27" i="4"/>
  <c r="M26" i="4"/>
  <c r="L26" i="4"/>
  <c r="M25" i="4"/>
  <c r="L25" i="4"/>
  <c r="M24" i="4"/>
  <c r="L24" i="4"/>
  <c r="M23" i="4"/>
  <c r="L23" i="4"/>
  <c r="M22" i="4"/>
  <c r="L22" i="4"/>
  <c r="M21" i="4"/>
  <c r="L21" i="4"/>
  <c r="M20" i="4"/>
  <c r="L20" i="4"/>
  <c r="M19" i="4"/>
  <c r="L19" i="4"/>
  <c r="M18" i="4"/>
  <c r="L18" i="4"/>
  <c r="M17" i="4"/>
  <c r="L17" i="4"/>
  <c r="M16" i="4"/>
  <c r="L16" i="4"/>
  <c r="M15" i="4"/>
  <c r="L15" i="4"/>
  <c r="M14" i="4"/>
  <c r="L14" i="4"/>
  <c r="M13" i="4"/>
  <c r="L13" i="4"/>
  <c r="M12" i="4"/>
  <c r="L12" i="4"/>
  <c r="M11" i="4"/>
  <c r="L11" i="4"/>
  <c r="M10" i="4"/>
  <c r="L10" i="4"/>
  <c r="M9" i="4"/>
  <c r="L9" i="4"/>
  <c r="M8" i="4"/>
  <c r="L8" i="4"/>
  <c r="M7" i="4"/>
  <c r="L7" i="4"/>
  <c r="M6" i="4"/>
  <c r="L6" i="4"/>
  <c r="M5" i="4"/>
  <c r="L5" i="4"/>
  <c r="M4" i="4"/>
  <c r="L4" i="4"/>
  <c r="M3" i="4"/>
  <c r="L3" i="4"/>
  <c r="M2" i="4"/>
  <c r="L2" i="4"/>
  <c r="F30" i="12" l="1"/>
  <c r="N33" i="12" s="1"/>
  <c r="F99" i="9"/>
  <c r="E31" i="12"/>
  <c r="F38" i="12"/>
  <c r="N41" i="12" s="1"/>
  <c r="F100" i="9"/>
  <c r="N28" i="12"/>
  <c r="N36" i="12"/>
  <c r="E34" i="12"/>
  <c r="E42" i="12"/>
  <c r="D88" i="9"/>
  <c r="D97" i="9"/>
  <c r="E98" i="9"/>
  <c r="C100" i="9"/>
  <c r="W45" i="9"/>
  <c r="B37" i="12"/>
  <c r="D86" i="9"/>
  <c r="E88" i="9"/>
  <c r="G47" i="10"/>
  <c r="D18" i="12"/>
  <c r="D98" i="9"/>
  <c r="E97" i="9"/>
  <c r="N10" i="12"/>
  <c r="N18" i="12"/>
  <c r="D30" i="12"/>
  <c r="D99" i="9"/>
  <c r="D38" i="12"/>
  <c r="D100" i="9"/>
  <c r="N14" i="12"/>
  <c r="F14" i="12"/>
  <c r="F98" i="9"/>
  <c r="F2" i="12"/>
  <c r="F97" i="9"/>
  <c r="N32" i="12"/>
  <c r="D33" i="12"/>
  <c r="B35" i="12"/>
  <c r="N40" i="12"/>
  <c r="E38" i="12"/>
  <c r="C40" i="12"/>
  <c r="D41" i="12"/>
  <c r="B43" i="12"/>
  <c r="D4" i="12"/>
  <c r="B6" i="12"/>
  <c r="E9" i="12"/>
  <c r="C11" i="12"/>
  <c r="D12" i="12"/>
  <c r="B14" i="12"/>
  <c r="F17" i="11"/>
  <c r="E17" i="12"/>
  <c r="C98" i="9"/>
  <c r="C19" i="12"/>
  <c r="D20" i="12"/>
  <c r="D21" i="11"/>
  <c r="B22" i="12"/>
  <c r="E25" i="12"/>
  <c r="C27" i="12"/>
  <c r="D28" i="12"/>
  <c r="E99" i="9"/>
  <c r="E100" i="9"/>
  <c r="F7" i="11"/>
  <c r="E52" i="9"/>
  <c r="X2" i="4"/>
  <c r="C47" i="7"/>
  <c r="B48" i="7"/>
  <c r="I48" i="7"/>
  <c r="C50" i="7"/>
  <c r="B56" i="7"/>
  <c r="I56" i="7"/>
  <c r="C58" i="7"/>
  <c r="B64" i="7"/>
  <c r="I64" i="7"/>
  <c r="C66" i="7"/>
  <c r="B72" i="7"/>
  <c r="I72" i="7"/>
  <c r="C74" i="7"/>
  <c r="B80" i="7"/>
  <c r="I80" i="7"/>
  <c r="C82" i="7"/>
  <c r="B88" i="7"/>
  <c r="I88" i="7"/>
  <c r="E49" i="9"/>
  <c r="B51" i="9"/>
  <c r="C53" i="9"/>
  <c r="D55" i="9"/>
  <c r="E57" i="9"/>
  <c r="B59" i="9"/>
  <c r="C61" i="9"/>
  <c r="D63" i="9"/>
  <c r="E65" i="9"/>
  <c r="B67" i="9"/>
  <c r="C69" i="9"/>
  <c r="D71" i="9"/>
  <c r="E73" i="9"/>
  <c r="B75" i="9"/>
  <c r="B99" i="9"/>
  <c r="C77" i="9"/>
  <c r="D79" i="9"/>
  <c r="E81" i="9"/>
  <c r="B83" i="9"/>
  <c r="B100" i="9"/>
  <c r="C85" i="9"/>
  <c r="D87" i="9"/>
  <c r="D3" i="11"/>
  <c r="C48" i="9"/>
  <c r="D11" i="11"/>
  <c r="C56" i="9"/>
  <c r="E13" i="11"/>
  <c r="D58" i="9"/>
  <c r="F15" i="11"/>
  <c r="E60" i="9"/>
  <c r="C17" i="11"/>
  <c r="B62" i="9"/>
  <c r="D19" i="11"/>
  <c r="C64" i="9"/>
  <c r="E21" i="11"/>
  <c r="D66" i="9"/>
  <c r="F23" i="11"/>
  <c r="E68" i="9"/>
  <c r="C25" i="11"/>
  <c r="B70" i="9"/>
  <c r="D27" i="11"/>
  <c r="C72" i="9"/>
  <c r="E29" i="11"/>
  <c r="D74" i="9"/>
  <c r="F31" i="11"/>
  <c r="E76" i="9"/>
  <c r="C33" i="11"/>
  <c r="B78" i="9"/>
  <c r="D35" i="11"/>
  <c r="C80" i="9"/>
  <c r="C88" i="9"/>
  <c r="C4" i="11"/>
  <c r="B49" i="9"/>
  <c r="D30" i="11"/>
  <c r="C75" i="9"/>
  <c r="F34" i="11"/>
  <c r="E79" i="9"/>
  <c r="C36" i="11"/>
  <c r="B81" i="9"/>
  <c r="D38" i="11"/>
  <c r="C83" i="9"/>
  <c r="E40" i="11"/>
  <c r="D85" i="9"/>
  <c r="F42" i="11"/>
  <c r="E87" i="9"/>
  <c r="B93" i="7"/>
  <c r="E5" i="11"/>
  <c r="D50" i="9"/>
  <c r="F2" i="11"/>
  <c r="E47" i="9"/>
  <c r="E3" i="11"/>
  <c r="D48" i="9"/>
  <c r="F5" i="11"/>
  <c r="E50" i="9"/>
  <c r="C7" i="11"/>
  <c r="B52" i="9"/>
  <c r="D9" i="11"/>
  <c r="C54" i="9"/>
  <c r="E11" i="11"/>
  <c r="D56" i="9"/>
  <c r="F13" i="11"/>
  <c r="E58" i="9"/>
  <c r="C15" i="11"/>
  <c r="B60" i="9"/>
  <c r="D17" i="11"/>
  <c r="C62" i="9"/>
  <c r="E19" i="11"/>
  <c r="D64" i="9"/>
  <c r="F21" i="11"/>
  <c r="E66" i="9"/>
  <c r="C23" i="11"/>
  <c r="B68" i="9"/>
  <c r="D25" i="11"/>
  <c r="C70" i="9"/>
  <c r="E27" i="11"/>
  <c r="D72" i="9"/>
  <c r="F29" i="11"/>
  <c r="E74" i="9"/>
  <c r="C31" i="11"/>
  <c r="B76" i="9"/>
  <c r="D33" i="11"/>
  <c r="C78" i="9"/>
  <c r="E35" i="11"/>
  <c r="D80" i="9"/>
  <c r="E82" i="9"/>
  <c r="C39" i="11"/>
  <c r="B84" i="9"/>
  <c r="C86" i="9"/>
  <c r="F86" i="9" s="1"/>
  <c r="B47" i="9"/>
  <c r="F8" i="11"/>
  <c r="E53" i="9"/>
  <c r="F24" i="11"/>
  <c r="E69" i="9"/>
  <c r="F32" i="11"/>
  <c r="E77" i="9"/>
  <c r="C34" i="11"/>
  <c r="B79" i="9"/>
  <c r="D36" i="11"/>
  <c r="C81" i="9"/>
  <c r="E38" i="11"/>
  <c r="D83" i="9"/>
  <c r="F40" i="11"/>
  <c r="E85" i="9"/>
  <c r="C42" i="11"/>
  <c r="B42" i="11" s="1"/>
  <c r="B87" i="9"/>
  <c r="B48" i="9"/>
  <c r="E2" i="11"/>
  <c r="D47" i="9"/>
  <c r="C9" i="11"/>
  <c r="B54" i="9"/>
  <c r="F65" i="9"/>
  <c r="C49" i="7"/>
  <c r="F49" i="7" s="1"/>
  <c r="B55" i="7"/>
  <c r="I55" i="7"/>
  <c r="C57" i="7"/>
  <c r="B63" i="7"/>
  <c r="B92" i="7" s="1"/>
  <c r="I63" i="7"/>
  <c r="C65" i="7"/>
  <c r="I71" i="7"/>
  <c r="C73" i="7"/>
  <c r="I79" i="7"/>
  <c r="C81" i="7"/>
  <c r="B97" i="9"/>
  <c r="F3" i="11"/>
  <c r="E48" i="9"/>
  <c r="C5" i="11"/>
  <c r="B50" i="9"/>
  <c r="D7" i="11"/>
  <c r="C52" i="9"/>
  <c r="E9" i="11"/>
  <c r="D54" i="9"/>
  <c r="F11" i="11"/>
  <c r="E56" i="9"/>
  <c r="C13" i="11"/>
  <c r="B58" i="9"/>
  <c r="D15" i="11"/>
  <c r="C60" i="9"/>
  <c r="E17" i="11"/>
  <c r="D62" i="9"/>
  <c r="F19" i="11"/>
  <c r="E64" i="9"/>
  <c r="C21" i="11"/>
  <c r="B66" i="9"/>
  <c r="D23" i="11"/>
  <c r="C68" i="9"/>
  <c r="E25" i="11"/>
  <c r="D70" i="9"/>
  <c r="F27" i="11"/>
  <c r="E72" i="9"/>
  <c r="C29" i="11"/>
  <c r="B74" i="9"/>
  <c r="D31" i="11"/>
  <c r="C76" i="9"/>
  <c r="E33" i="11"/>
  <c r="D78" i="9"/>
  <c r="F35" i="11"/>
  <c r="E80" i="9"/>
  <c r="D39" i="11"/>
  <c r="B39" i="11" s="1"/>
  <c r="C84" i="9"/>
  <c r="F57" i="9"/>
  <c r="D14" i="11"/>
  <c r="C59" i="9"/>
  <c r="E92" i="9"/>
  <c r="B47" i="7"/>
  <c r="I47" i="7"/>
  <c r="E48" i="7"/>
  <c r="B50" i="7"/>
  <c r="I50" i="7"/>
  <c r="C52" i="7"/>
  <c r="F52" i="7" s="1"/>
  <c r="D54" i="7"/>
  <c r="E56" i="7"/>
  <c r="B58" i="7"/>
  <c r="I58" i="7"/>
  <c r="C60" i="7"/>
  <c r="D62" i="7"/>
  <c r="E64" i="7"/>
  <c r="B66" i="7"/>
  <c r="I66" i="7"/>
  <c r="C68" i="7"/>
  <c r="D70" i="7"/>
  <c r="E72" i="7"/>
  <c r="B74" i="7"/>
  <c r="I74" i="7"/>
  <c r="C76" i="7"/>
  <c r="C93" i="7" s="1"/>
  <c r="D78" i="7"/>
  <c r="E80" i="7"/>
  <c r="B82" i="7"/>
  <c r="I82" i="7"/>
  <c r="C84" i="7"/>
  <c r="C94" i="7" s="1"/>
  <c r="D86" i="7"/>
  <c r="E88" i="7"/>
  <c r="E4" i="11"/>
  <c r="D49" i="9"/>
  <c r="F6" i="11"/>
  <c r="E51" i="9"/>
  <c r="C8" i="11"/>
  <c r="B53" i="9"/>
  <c r="F53" i="9" s="1"/>
  <c r="D10" i="11"/>
  <c r="C55" i="9"/>
  <c r="E12" i="11"/>
  <c r="D57" i="9"/>
  <c r="F14" i="11"/>
  <c r="E59" i="9"/>
  <c r="C16" i="11"/>
  <c r="B61" i="9"/>
  <c r="F61" i="9" s="1"/>
  <c r="D18" i="11"/>
  <c r="C63" i="9"/>
  <c r="C92" i="9" s="1"/>
  <c r="E20" i="11"/>
  <c r="D65" i="9"/>
  <c r="F22" i="11"/>
  <c r="E67" i="9"/>
  <c r="C24" i="11"/>
  <c r="B69" i="9"/>
  <c r="F69" i="9" s="1"/>
  <c r="D26" i="11"/>
  <c r="C71" i="9"/>
  <c r="E28" i="11"/>
  <c r="D73" i="9"/>
  <c r="F73" i="9" s="1"/>
  <c r="E75" i="9"/>
  <c r="E93" i="9" s="1"/>
  <c r="B77" i="9"/>
  <c r="C79" i="9"/>
  <c r="D81" i="9"/>
  <c r="E83" i="9"/>
  <c r="E94" i="9" s="1"/>
  <c r="B85" i="9"/>
  <c r="C87" i="9"/>
  <c r="I93" i="7"/>
  <c r="B53" i="7"/>
  <c r="I53" i="7"/>
  <c r="C55" i="7"/>
  <c r="B61" i="7"/>
  <c r="I61" i="7"/>
  <c r="C63" i="7"/>
  <c r="C92" i="7" s="1"/>
  <c r="B69" i="7"/>
  <c r="I69" i="7"/>
  <c r="I97" i="7" s="1"/>
  <c r="B53" i="8" s="1"/>
  <c r="B54" i="8" s="1"/>
  <c r="C71" i="7"/>
  <c r="B77" i="7"/>
  <c r="I77" i="7"/>
  <c r="C79" i="7"/>
  <c r="B85" i="7"/>
  <c r="B94" i="7" s="1"/>
  <c r="I85" i="7"/>
  <c r="I94" i="7" s="1"/>
  <c r="C87" i="7"/>
  <c r="C47" i="9"/>
  <c r="C50" i="9"/>
  <c r="D52" i="9"/>
  <c r="E54" i="9"/>
  <c r="B56" i="9"/>
  <c r="F56" i="9" s="1"/>
  <c r="B98" i="9"/>
  <c r="C58" i="9"/>
  <c r="D60" i="9"/>
  <c r="E62" i="9"/>
  <c r="B64" i="9"/>
  <c r="F64" i="9" s="1"/>
  <c r="C66" i="9"/>
  <c r="D68" i="9"/>
  <c r="E70" i="9"/>
  <c r="B72" i="9"/>
  <c r="F72" i="9" s="1"/>
  <c r="D29" i="11"/>
  <c r="C74" i="9"/>
  <c r="E31" i="11"/>
  <c r="D76" i="9"/>
  <c r="D93" i="9" s="1"/>
  <c r="F33" i="11"/>
  <c r="E78" i="9"/>
  <c r="C35" i="11"/>
  <c r="B80" i="9"/>
  <c r="F80" i="9" s="1"/>
  <c r="D37" i="11"/>
  <c r="C82" i="9"/>
  <c r="E39" i="11"/>
  <c r="D84" i="9"/>
  <c r="D94" i="9" s="1"/>
  <c r="F41" i="11"/>
  <c r="E86" i="9"/>
  <c r="C43" i="11"/>
  <c r="B88" i="9"/>
  <c r="F88" i="9" s="1"/>
  <c r="D49" i="8"/>
  <c r="D50" i="8"/>
  <c r="C47" i="8"/>
  <c r="D31" i="12"/>
  <c r="L34" i="12" s="1"/>
  <c r="N38" i="12"/>
  <c r="E36" i="12"/>
  <c r="E37" i="11"/>
  <c r="C38" i="12"/>
  <c r="F39" i="11"/>
  <c r="D39" i="12"/>
  <c r="L42" i="12" s="1"/>
  <c r="C41" i="11"/>
  <c r="D43" i="11"/>
  <c r="E44" i="12"/>
  <c r="D6" i="11"/>
  <c r="N9" i="12"/>
  <c r="M10" i="12"/>
  <c r="E8" i="11"/>
  <c r="F10" i="11"/>
  <c r="C12" i="11"/>
  <c r="N17" i="12"/>
  <c r="E16" i="11"/>
  <c r="F18" i="11"/>
  <c r="L21" i="12"/>
  <c r="C20" i="11"/>
  <c r="D22" i="11"/>
  <c r="N25" i="12"/>
  <c r="M26" i="12"/>
  <c r="E24" i="11"/>
  <c r="F26" i="11"/>
  <c r="L29" i="12"/>
  <c r="C28" i="11"/>
  <c r="E32" i="11"/>
  <c r="D2" i="12"/>
  <c r="D5" i="12"/>
  <c r="L7" i="12" s="1"/>
  <c r="N12" i="12"/>
  <c r="D13" i="12"/>
  <c r="L14" i="12" s="1"/>
  <c r="E18" i="12"/>
  <c r="L32" i="12"/>
  <c r="C36" i="12"/>
  <c r="F37" i="11"/>
  <c r="D37" i="12"/>
  <c r="B39" i="12"/>
  <c r="D41" i="11"/>
  <c r="E43" i="11"/>
  <c r="C44" i="12"/>
  <c r="C2" i="11"/>
  <c r="E10" i="12"/>
  <c r="N20" i="12"/>
  <c r="D48" i="7"/>
  <c r="D91" i="7" s="1"/>
  <c r="E50" i="7"/>
  <c r="D56" i="7"/>
  <c r="E58" i="7"/>
  <c r="D64" i="7"/>
  <c r="D92" i="7" s="1"/>
  <c r="E66" i="7"/>
  <c r="D72" i="7"/>
  <c r="E74" i="7"/>
  <c r="D80" i="7"/>
  <c r="F80" i="7" s="1"/>
  <c r="E82" i="7"/>
  <c r="D88" i="7"/>
  <c r="E2" i="12"/>
  <c r="D4" i="11"/>
  <c r="N7" i="12"/>
  <c r="E5" i="12"/>
  <c r="E6" i="11"/>
  <c r="C7" i="12"/>
  <c r="D8" i="12"/>
  <c r="C10" i="11"/>
  <c r="B10" i="12"/>
  <c r="D12" i="11"/>
  <c r="N15" i="12"/>
  <c r="E13" i="12"/>
  <c r="E14" i="11"/>
  <c r="C15" i="12"/>
  <c r="F16" i="11"/>
  <c r="D16" i="12"/>
  <c r="C18" i="11"/>
  <c r="B18" i="12"/>
  <c r="D20" i="11"/>
  <c r="B20" i="11" s="1"/>
  <c r="N23" i="12"/>
  <c r="E21" i="12"/>
  <c r="E22" i="11"/>
  <c r="C23" i="12"/>
  <c r="D24" i="12"/>
  <c r="C26" i="11"/>
  <c r="B26" i="12"/>
  <c r="D28" i="11"/>
  <c r="N31" i="12"/>
  <c r="E30" i="11"/>
  <c r="J37" i="12"/>
  <c r="N39" i="12"/>
  <c r="C3" i="11"/>
  <c r="B3" i="11" s="1"/>
  <c r="C18" i="12"/>
  <c r="K20" i="12" s="1"/>
  <c r="B21" i="12"/>
  <c r="N26" i="12"/>
  <c r="C26" i="12"/>
  <c r="K28" i="12" s="1"/>
  <c r="L30" i="12"/>
  <c r="B29" i="12"/>
  <c r="N34" i="12"/>
  <c r="E32" i="12"/>
  <c r="M35" i="12" s="1"/>
  <c r="C34" i="12"/>
  <c r="D35" i="12"/>
  <c r="L35" i="12" s="1"/>
  <c r="C37" i="11"/>
  <c r="N42" i="12"/>
  <c r="E40" i="12"/>
  <c r="E41" i="11"/>
  <c r="C42" i="12"/>
  <c r="K42" i="12" s="1"/>
  <c r="F43" i="11"/>
  <c r="D43" i="12"/>
  <c r="L43" i="12" s="1"/>
  <c r="B2" i="12"/>
  <c r="B13" i="12"/>
  <c r="J16" i="12" s="1"/>
  <c r="C2" i="12"/>
  <c r="C5" i="12"/>
  <c r="B8" i="12"/>
  <c r="J9" i="12" s="1"/>
  <c r="N13" i="12"/>
  <c r="E11" i="12"/>
  <c r="M11" i="12" s="1"/>
  <c r="C13" i="12"/>
  <c r="K14" i="12" s="1"/>
  <c r="D14" i="12"/>
  <c r="B16" i="12"/>
  <c r="J17" i="12" s="1"/>
  <c r="N21" i="12"/>
  <c r="E19" i="12"/>
  <c r="C21" i="12"/>
  <c r="K21" i="12" s="1"/>
  <c r="D22" i="12"/>
  <c r="L22" i="12" s="1"/>
  <c r="B24" i="12"/>
  <c r="J26" i="12" s="1"/>
  <c r="N29" i="12"/>
  <c r="E27" i="12"/>
  <c r="M30" i="12" s="1"/>
  <c r="C29" i="12"/>
  <c r="K31" i="12" s="1"/>
  <c r="F30" i="11"/>
  <c r="C32" i="11"/>
  <c r="B32" i="11" s="1"/>
  <c r="B32" i="12"/>
  <c r="J34" i="12" s="1"/>
  <c r="D34" i="11"/>
  <c r="N37" i="12"/>
  <c r="M38" i="12"/>
  <c r="E36" i="11"/>
  <c r="B36" i="11" s="1"/>
  <c r="C37" i="12"/>
  <c r="F38" i="11"/>
  <c r="L41" i="12"/>
  <c r="C40" i="11"/>
  <c r="B40" i="12"/>
  <c r="J43" i="12" s="1"/>
  <c r="D42" i="11"/>
  <c r="B5" i="12"/>
  <c r="C10" i="12"/>
  <c r="M19" i="12"/>
  <c r="E3" i="12"/>
  <c r="D6" i="12"/>
  <c r="D2" i="11"/>
  <c r="N5" i="12"/>
  <c r="B3" i="12"/>
  <c r="J6" i="12" s="1"/>
  <c r="N8" i="12"/>
  <c r="E6" i="12"/>
  <c r="M9" i="12" s="1"/>
  <c r="E7" i="11"/>
  <c r="B7" i="11" s="1"/>
  <c r="C8" i="12"/>
  <c r="F9" i="11"/>
  <c r="B9" i="11" s="1"/>
  <c r="D9" i="12"/>
  <c r="L12" i="12" s="1"/>
  <c r="C11" i="11"/>
  <c r="B11" i="12"/>
  <c r="D13" i="11"/>
  <c r="N16" i="12"/>
  <c r="E14" i="12"/>
  <c r="M17" i="12" s="1"/>
  <c r="E15" i="11"/>
  <c r="B15" i="11" s="1"/>
  <c r="C16" i="12"/>
  <c r="K19" i="12" s="1"/>
  <c r="D17" i="12"/>
  <c r="L20" i="12" s="1"/>
  <c r="C19" i="11"/>
  <c r="B19" i="12"/>
  <c r="N24" i="12"/>
  <c r="E22" i="12"/>
  <c r="M25" i="12" s="1"/>
  <c r="E23" i="11"/>
  <c r="C24" i="12"/>
  <c r="F25" i="11"/>
  <c r="B25" i="11" s="1"/>
  <c r="D25" i="12"/>
  <c r="L28" i="12" s="1"/>
  <c r="C27" i="11"/>
  <c r="B27" i="11" s="1"/>
  <c r="B27" i="12"/>
  <c r="E30" i="12"/>
  <c r="C32" i="12"/>
  <c r="D52" i="7"/>
  <c r="E54" i="7"/>
  <c r="D60" i="7"/>
  <c r="E62" i="7"/>
  <c r="F62" i="7" s="1"/>
  <c r="F64" i="7"/>
  <c r="D68" i="7"/>
  <c r="E70" i="7"/>
  <c r="F70" i="7" s="1"/>
  <c r="F72" i="7"/>
  <c r="D76" i="7"/>
  <c r="E78" i="7"/>
  <c r="D84" i="7"/>
  <c r="E86" i="7"/>
  <c r="F88" i="7"/>
  <c r="F4" i="11"/>
  <c r="C6" i="11"/>
  <c r="D8" i="11"/>
  <c r="B8" i="11" s="1"/>
  <c r="N11" i="12"/>
  <c r="M12" i="12"/>
  <c r="E10" i="11"/>
  <c r="F12" i="11"/>
  <c r="L15" i="12"/>
  <c r="C14" i="11"/>
  <c r="D16" i="11"/>
  <c r="N19" i="12"/>
  <c r="M20" i="12"/>
  <c r="E18" i="11"/>
  <c r="F20" i="11"/>
  <c r="L23" i="12"/>
  <c r="D24" i="11"/>
  <c r="B24" i="11" s="1"/>
  <c r="N27" i="12"/>
  <c r="F28" i="11"/>
  <c r="C30" i="11"/>
  <c r="B30" i="11" s="1"/>
  <c r="B30" i="12"/>
  <c r="J33" i="12" s="1"/>
  <c r="D32" i="11"/>
  <c r="N35" i="12"/>
  <c r="E33" i="12"/>
  <c r="M36" i="12" s="1"/>
  <c r="E34" i="11"/>
  <c r="C35" i="12"/>
  <c r="F36" i="11"/>
  <c r="D36" i="12"/>
  <c r="L39" i="12" s="1"/>
  <c r="C38" i="11"/>
  <c r="B38" i="11" s="1"/>
  <c r="B38" i="12"/>
  <c r="J38" i="12" s="1"/>
  <c r="D40" i="11"/>
  <c r="N43" i="12"/>
  <c r="E41" i="12"/>
  <c r="C43" i="12"/>
  <c r="D44" i="12"/>
  <c r="K15" i="12"/>
  <c r="J35" i="12"/>
  <c r="K11" i="12"/>
  <c r="K25" i="12"/>
  <c r="K33" i="12"/>
  <c r="J36" i="12"/>
  <c r="K41" i="12"/>
  <c r="J7" i="12"/>
  <c r="J15" i="12"/>
  <c r="B13" i="11"/>
  <c r="B21" i="11"/>
  <c r="B5" i="11"/>
  <c r="B11" i="11"/>
  <c r="B19" i="11"/>
  <c r="B35" i="11"/>
  <c r="B17" i="11"/>
  <c r="B33" i="11"/>
  <c r="B41" i="11"/>
  <c r="B22" i="11"/>
  <c r="D50" i="7"/>
  <c r="E52" i="7"/>
  <c r="D58" i="7"/>
  <c r="F58" i="7" s="1"/>
  <c r="E60" i="7"/>
  <c r="D66" i="7"/>
  <c r="E68" i="7"/>
  <c r="F68" i="7" s="1"/>
  <c r="D74" i="7"/>
  <c r="E76" i="7"/>
  <c r="F78" i="7"/>
  <c r="D82" i="7"/>
  <c r="E84" i="7"/>
  <c r="F86" i="7"/>
  <c r="E47" i="7"/>
  <c r="E91" i="7" s="1"/>
  <c r="D53" i="7"/>
  <c r="E55" i="7"/>
  <c r="D61" i="7"/>
  <c r="E63" i="7"/>
  <c r="E92" i="7" s="1"/>
  <c r="D69" i="7"/>
  <c r="E71" i="7"/>
  <c r="D77" i="7"/>
  <c r="E79" i="7"/>
  <c r="D85" i="7"/>
  <c r="E87" i="7"/>
  <c r="F60" i="7"/>
  <c r="D51" i="7"/>
  <c r="E53" i="7"/>
  <c r="F53" i="7" s="1"/>
  <c r="D59" i="7"/>
  <c r="F59" i="7" s="1"/>
  <c r="E61" i="7"/>
  <c r="D67" i="7"/>
  <c r="E69" i="7"/>
  <c r="D75" i="7"/>
  <c r="E77" i="7"/>
  <c r="F79" i="7"/>
  <c r="D83" i="7"/>
  <c r="D94" i="7" s="1"/>
  <c r="E85" i="7"/>
  <c r="D49" i="7"/>
  <c r="E51" i="7"/>
  <c r="F51" i="7" s="1"/>
  <c r="D57" i="7"/>
  <c r="E59" i="7"/>
  <c r="D65" i="7"/>
  <c r="F65" i="7" s="1"/>
  <c r="E67" i="7"/>
  <c r="D73" i="7"/>
  <c r="E75" i="7"/>
  <c r="D81" i="7"/>
  <c r="E83" i="7"/>
  <c r="J14" i="12" l="1"/>
  <c r="J8" i="12"/>
  <c r="F77" i="9"/>
  <c r="M15" i="12"/>
  <c r="O15" i="12" s="1"/>
  <c r="B43" i="11"/>
  <c r="L40" i="12"/>
  <c r="C91" i="9"/>
  <c r="F68" i="9"/>
  <c r="F60" i="9"/>
  <c r="F52" i="9"/>
  <c r="J24" i="12"/>
  <c r="L31" i="12"/>
  <c r="K27" i="12"/>
  <c r="M6" i="12"/>
  <c r="M16" i="12"/>
  <c r="M8" i="12"/>
  <c r="K37" i="12"/>
  <c r="J39" i="12"/>
  <c r="B23" i="11"/>
  <c r="B28" i="11"/>
  <c r="B29" i="11"/>
  <c r="M41" i="12"/>
  <c r="M28" i="12"/>
  <c r="B6" i="11"/>
  <c r="L33" i="12"/>
  <c r="M29" i="12"/>
  <c r="F82" i="9"/>
  <c r="B16" i="11"/>
  <c r="M22" i="12"/>
  <c r="B14" i="11"/>
  <c r="K13" i="12"/>
  <c r="K40" i="12"/>
  <c r="B26" i="11"/>
  <c r="M39" i="12"/>
  <c r="D91" i="9"/>
  <c r="N30" i="12"/>
  <c r="J42" i="12"/>
  <c r="F67" i="9"/>
  <c r="F51" i="9"/>
  <c r="B31" i="11"/>
  <c r="C94" i="9"/>
  <c r="F79" i="9"/>
  <c r="K39" i="12"/>
  <c r="O39" i="12" s="1"/>
  <c r="F48" i="7"/>
  <c r="K34" i="12"/>
  <c r="O34" i="12" s="1"/>
  <c r="F84" i="7"/>
  <c r="K32" i="12"/>
  <c r="J25" i="12"/>
  <c r="F48" i="9"/>
  <c r="B92" i="9"/>
  <c r="F74" i="9"/>
  <c r="F66" i="9"/>
  <c r="F58" i="9"/>
  <c r="F50" i="9"/>
  <c r="F49" i="9"/>
  <c r="F78" i="9"/>
  <c r="F70" i="9"/>
  <c r="F62" i="9"/>
  <c r="D92" i="9"/>
  <c r="F76" i="9"/>
  <c r="F63" i="9"/>
  <c r="F92" i="9" s="1"/>
  <c r="F81" i="9"/>
  <c r="C91" i="7"/>
  <c r="K16" i="12"/>
  <c r="E94" i="7"/>
  <c r="D93" i="7"/>
  <c r="K7" i="12"/>
  <c r="J32" i="12"/>
  <c r="F85" i="9"/>
  <c r="F87" i="9"/>
  <c r="B93" i="9"/>
  <c r="F75" i="9"/>
  <c r="F59" i="9"/>
  <c r="J23" i="12"/>
  <c r="K5" i="12"/>
  <c r="K38" i="12"/>
  <c r="F54" i="9"/>
  <c r="E91" i="9"/>
  <c r="F71" i="9"/>
  <c r="F55" i="9"/>
  <c r="J40" i="12"/>
  <c r="J30" i="12"/>
  <c r="J22" i="12"/>
  <c r="F84" i="9"/>
  <c r="E93" i="7"/>
  <c r="K29" i="12"/>
  <c r="K43" i="12"/>
  <c r="I91" i="7"/>
  <c r="K12" i="12"/>
  <c r="K6" i="12"/>
  <c r="B34" i="11"/>
  <c r="B2" i="11"/>
  <c r="B37" i="11"/>
  <c r="B91" i="7"/>
  <c r="I92" i="7"/>
  <c r="B91" i="9"/>
  <c r="F47" i="9"/>
  <c r="C93" i="9"/>
  <c r="B94" i="9"/>
  <c r="F83" i="9"/>
  <c r="F94" i="9" s="1"/>
  <c r="F87" i="7"/>
  <c r="F67" i="7"/>
  <c r="M33" i="12"/>
  <c r="O33" i="12" s="1"/>
  <c r="L9" i="12"/>
  <c r="L25" i="12"/>
  <c r="O25" i="12" s="1"/>
  <c r="J10" i="12"/>
  <c r="O10" i="12" s="1"/>
  <c r="K17" i="12"/>
  <c r="M42" i="12"/>
  <c r="J27" i="12"/>
  <c r="J29" i="12"/>
  <c r="J21" i="12"/>
  <c r="B12" i="11"/>
  <c r="B4" i="11"/>
  <c r="M21" i="12"/>
  <c r="M18" i="12"/>
  <c r="B18" i="11"/>
  <c r="J13" i="12"/>
  <c r="M5" i="12"/>
  <c r="L16" i="12"/>
  <c r="L37" i="12"/>
  <c r="O37" i="12" s="1"/>
  <c r="K24" i="12"/>
  <c r="O24" i="12" s="1"/>
  <c r="K30" i="12"/>
  <c r="L10" i="12"/>
  <c r="J19" i="12"/>
  <c r="M43" i="12"/>
  <c r="O43" i="12" s="1"/>
  <c r="L27" i="12"/>
  <c r="L19" i="12"/>
  <c r="B10" i="11"/>
  <c r="L24" i="12"/>
  <c r="K36" i="12"/>
  <c r="J12" i="12"/>
  <c r="J11" i="12"/>
  <c r="K26" i="12"/>
  <c r="L18" i="12"/>
  <c r="L8" i="12"/>
  <c r="L13" i="12"/>
  <c r="M31" i="12"/>
  <c r="K22" i="12"/>
  <c r="L17" i="12"/>
  <c r="O17" i="12" s="1"/>
  <c r="L11" i="12"/>
  <c r="J20" i="12"/>
  <c r="O20" i="12" s="1"/>
  <c r="K8" i="12"/>
  <c r="O8" i="12" s="1"/>
  <c r="K23" i="12"/>
  <c r="L6" i="12"/>
  <c r="F74" i="7"/>
  <c r="J28" i="12"/>
  <c r="O38" i="12"/>
  <c r="J31" i="12"/>
  <c r="L36" i="12"/>
  <c r="O36" i="12" s="1"/>
  <c r="M27" i="12"/>
  <c r="K18" i="12"/>
  <c r="K10" i="12"/>
  <c r="M7" i="12"/>
  <c r="M34" i="12"/>
  <c r="L26" i="12"/>
  <c r="F50" i="7"/>
  <c r="F76" i="7"/>
  <c r="F54" i="7"/>
  <c r="K9" i="12"/>
  <c r="J18" i="12"/>
  <c r="J41" i="12"/>
  <c r="O41" i="12" s="1"/>
  <c r="F56" i="7"/>
  <c r="K35" i="12"/>
  <c r="O35" i="12" s="1"/>
  <c r="B40" i="11"/>
  <c r="M14" i="12"/>
  <c r="O14" i="12" s="1"/>
  <c r="J5" i="12"/>
  <c r="L38" i="12"/>
  <c r="M40" i="12"/>
  <c r="M32" i="12"/>
  <c r="M24" i="12"/>
  <c r="M13" i="12"/>
  <c r="M37" i="12"/>
  <c r="L5" i="12"/>
  <c r="M23" i="12"/>
  <c r="F47" i="7"/>
  <c r="F91" i="7" s="1"/>
  <c r="F69" i="7"/>
  <c r="F63" i="7"/>
  <c r="F85" i="7"/>
  <c r="F82" i="7"/>
  <c r="F81" i="7"/>
  <c r="F61" i="7"/>
  <c r="F55" i="7"/>
  <c r="F57" i="7"/>
  <c r="F75" i="7"/>
  <c r="F83" i="7"/>
  <c r="F94" i="7" s="1"/>
  <c r="F66" i="7"/>
  <c r="F77" i="7"/>
  <c r="F71" i="7"/>
  <c r="F73" i="7"/>
  <c r="O31" i="12" l="1"/>
  <c r="O28" i="12"/>
  <c r="O26" i="12"/>
  <c r="F91" i="9"/>
  <c r="O6" i="12"/>
  <c r="O30" i="12"/>
  <c r="O22" i="12"/>
  <c r="O11" i="12"/>
  <c r="O9" i="12"/>
  <c r="O42" i="12"/>
  <c r="F93" i="9"/>
  <c r="O5" i="12"/>
  <c r="O16" i="12"/>
  <c r="O12" i="12"/>
  <c r="O23" i="12"/>
  <c r="O13" i="12"/>
  <c r="O32" i="12"/>
  <c r="O7" i="12"/>
  <c r="O40" i="12"/>
  <c r="O18" i="12"/>
  <c r="O29" i="12"/>
  <c r="F92" i="7"/>
  <c r="F93" i="7"/>
  <c r="O21" i="12"/>
  <c r="O19" i="12"/>
  <c r="O27" i="12"/>
</calcChain>
</file>

<file path=xl/sharedStrings.xml><?xml version="1.0" encoding="utf-8"?>
<sst xmlns="http://schemas.openxmlformats.org/spreadsheetml/2006/main" count="322" uniqueCount="191">
  <si>
    <t>Date</t>
  </si>
  <si>
    <t xml:space="preserve"> Current Account, Goods, Credit, SA, EUR Billion</t>
  </si>
  <si>
    <t xml:space="preserve"> Current Account, Goods, Debit, SA, EUR Billion</t>
  </si>
  <si>
    <t xml:space="preserve"> Current Account, Primary Income, Credit, SA, EUR Billion</t>
  </si>
  <si>
    <t xml:space="preserve"> Current Account, Primary Income, Debit, SA, EUR Billion</t>
  </si>
  <si>
    <t xml:space="preserve"> Current Account, Secondary Income, Credit, SA, EUR Billion</t>
  </si>
  <si>
    <t xml:space="preserve"> Current Account, Secondary Income, Debit, SA, EUR Billion</t>
  </si>
  <si>
    <t xml:space="preserve"> Current Account, Services, Credit, SA, EUR Billion</t>
  </si>
  <si>
    <t xml:space="preserve"> Current Account, Services, Debit, SA, EUR Billion</t>
  </si>
  <si>
    <t>Direct Investment, Assets,EUR Billion</t>
  </si>
  <si>
    <t>Direct Investment, Liabilities,EUR Billion</t>
  </si>
  <si>
    <t>Other Investment, Assets EUR Billion</t>
  </si>
  <si>
    <t>Other Investment, Liabilities, EUR Billion</t>
  </si>
  <si>
    <t>Reserve Assets, EUR Billion</t>
  </si>
  <si>
    <t>Financial Account, Direct Investment, Assets, EUR Billion</t>
  </si>
  <si>
    <t>Financial Account, Direct Investment, Liabilities, EUR Billion</t>
  </si>
  <si>
    <t>Financial Account, Other Investment, Assets, EUR Billion</t>
  </si>
  <si>
    <t>Financial Account, Other Investment, Liabilities, EUR Billion</t>
  </si>
  <si>
    <t>Financial Account, Portfolio Investment, Assets, EUR Billion</t>
  </si>
  <si>
    <t>Financial Account, Portfolio Investment, Liabilities, EUR Billion</t>
  </si>
  <si>
    <t>Financial Account, Reserve Assets, EUR Billion</t>
  </si>
  <si>
    <t>1999-Q1</t>
  </si>
  <si>
    <t>1999-Q2</t>
  </si>
  <si>
    <t>1999-Q3</t>
  </si>
  <si>
    <t>1999-Q4</t>
  </si>
  <si>
    <t>2000-Q1</t>
  </si>
  <si>
    <t>2000-Q2</t>
  </si>
  <si>
    <t>2000-Q3</t>
  </si>
  <si>
    <t>2000-Q4</t>
  </si>
  <si>
    <t>2001-Q1</t>
  </si>
  <si>
    <t>2001-Q2</t>
  </si>
  <si>
    <t>2001-Q3</t>
  </si>
  <si>
    <t>2001-Q4</t>
  </si>
  <si>
    <t>2002-Q1</t>
  </si>
  <si>
    <t>2002-Q2</t>
  </si>
  <si>
    <t>2002-Q3</t>
  </si>
  <si>
    <t>2002-Q4</t>
  </si>
  <si>
    <t>2003-Q1</t>
  </si>
  <si>
    <t>2003-Q2</t>
  </si>
  <si>
    <t>2003-Q3</t>
  </si>
  <si>
    <t>2003-Q4</t>
  </si>
  <si>
    <t>2004-Q1</t>
  </si>
  <si>
    <t>2004-Q2</t>
  </si>
  <si>
    <t>2004-Q3</t>
  </si>
  <si>
    <t>2004-Q4</t>
  </si>
  <si>
    <t>2005-Q1</t>
  </si>
  <si>
    <t>2005-Q2</t>
  </si>
  <si>
    <t>2005-Q3</t>
  </si>
  <si>
    <t>2005-Q4</t>
  </si>
  <si>
    <t>2006-Q1</t>
  </si>
  <si>
    <t>2006-Q2</t>
  </si>
  <si>
    <t>2006-Q3</t>
  </si>
  <si>
    <t>2006-Q4</t>
  </si>
  <si>
    <t>2007-Q1</t>
  </si>
  <si>
    <t>2007-Q2</t>
  </si>
  <si>
    <t>2007-Q3</t>
  </si>
  <si>
    <t>2007-Q4</t>
  </si>
  <si>
    <t>2008-Q1</t>
  </si>
  <si>
    <t>2008-Q2</t>
  </si>
  <si>
    <t>2008-Q3</t>
  </si>
  <si>
    <t>2008-Q4</t>
  </si>
  <si>
    <t>2009-Q1</t>
  </si>
  <si>
    <t>2009-Q2</t>
  </si>
  <si>
    <t>2009-Q3</t>
  </si>
  <si>
    <t>2009-Q4</t>
  </si>
  <si>
    <t>2010-Q1</t>
  </si>
  <si>
    <t>2010-Q2</t>
  </si>
  <si>
    <t>2010-Q3</t>
  </si>
  <si>
    <t>2010-Q4</t>
  </si>
  <si>
    <t>2011-Q1</t>
  </si>
  <si>
    <t>2011-Q2</t>
  </si>
  <si>
    <t>2011-Q3</t>
  </si>
  <si>
    <t>2011-Q4</t>
  </si>
  <si>
    <t>2012-Q1</t>
  </si>
  <si>
    <t>2012-Q2</t>
  </si>
  <si>
    <t>2012-Q3</t>
  </si>
  <si>
    <t>2012-Q4</t>
  </si>
  <si>
    <t>2013-Q1</t>
  </si>
  <si>
    <t>2013-Q2</t>
  </si>
  <si>
    <t>2013-Q3</t>
  </si>
  <si>
    <t>2013-Q4</t>
  </si>
  <si>
    <t>2014-Q1</t>
  </si>
  <si>
    <t>2014-Q2</t>
  </si>
  <si>
    <t>2014-Q3</t>
  </si>
  <si>
    <t>2014-Q4</t>
  </si>
  <si>
    <t>2015-Q1</t>
  </si>
  <si>
    <t>2015-Q2</t>
  </si>
  <si>
    <t>2015-Q3</t>
  </si>
  <si>
    <t>2015-Q4</t>
  </si>
  <si>
    <t>2016-Q1</t>
  </si>
  <si>
    <t>2016-Q2</t>
  </si>
  <si>
    <t>2016-Q3</t>
  </si>
  <si>
    <t>2016-Q4</t>
  </si>
  <si>
    <t>2017-Q1</t>
  </si>
  <si>
    <t>2017-Q2</t>
  </si>
  <si>
    <t>2017-Q3</t>
  </si>
  <si>
    <t>2017-Q4</t>
  </si>
  <si>
    <t>2018-Q1</t>
  </si>
  <si>
    <t>2018-Q2</t>
  </si>
  <si>
    <t>2018-Q3</t>
  </si>
  <si>
    <t>2018-Q4</t>
  </si>
  <si>
    <t>2019-Q1</t>
  </si>
  <si>
    <t>2019-Q2</t>
  </si>
  <si>
    <t>2019-Q3</t>
  </si>
  <si>
    <t>2019-Q4</t>
  </si>
  <si>
    <t>2020-Q1</t>
  </si>
  <si>
    <t>2020-Q2</t>
  </si>
  <si>
    <t>2020-Q3</t>
  </si>
  <si>
    <t>2020-Q4</t>
  </si>
  <si>
    <t>2021-Q1</t>
  </si>
  <si>
    <t>2021-Q2</t>
  </si>
  <si>
    <t>2021-Q3</t>
  </si>
  <si>
    <t>2021-Q4</t>
  </si>
  <si>
    <t>2022-Q1</t>
  </si>
  <si>
    <t>2022-Q2</t>
  </si>
  <si>
    <t>2022-Q3</t>
  </si>
  <si>
    <t>2022-Q4</t>
  </si>
  <si>
    <t>2023-Q1</t>
  </si>
  <si>
    <t>2023-Q2</t>
  </si>
  <si>
    <t>2023-Q3</t>
  </si>
  <si>
    <t>2023-Q4</t>
  </si>
  <si>
    <t>2024-Q1</t>
  </si>
  <si>
    <t>2024-Q2</t>
  </si>
  <si>
    <t>2024-Q3</t>
  </si>
  <si>
    <t>2024-Q4</t>
  </si>
  <si>
    <t>2025-Q1</t>
  </si>
  <si>
    <t>2025-Q2</t>
  </si>
  <si>
    <t>2025-Q3</t>
  </si>
  <si>
    <t>Period average</t>
  </si>
  <si>
    <t>End-of-period (EoP)</t>
  </si>
  <si>
    <t>Gross Domestic Product, Calendar Adjusted, Current Prices, SA, Market Prices, EUR</t>
  </si>
  <si>
    <t>Portfolio Investment; Assets, Equity &amp; Investment Fund Shares/Units, EUR Billion</t>
  </si>
  <si>
    <t>Portfolio Investment; Liabilities, Debt Securities, EUR Billion</t>
  </si>
  <si>
    <t>Portfolio Investment; Liabilities, Equity &amp; Investment Fund Shares/Units, EUR Billion</t>
  </si>
  <si>
    <t>Financial Account; Portfolio Investment;Assets, Equity &amp; Investment Fund Shares/Units, EUR</t>
  </si>
  <si>
    <t>Portfolio Investment; Liabilities, Equity &amp; Investment Fund Shares/Units, EUR</t>
  </si>
  <si>
    <t>Financial Account; Portfolio Investment; Assets, Debt Securities, EUR</t>
  </si>
  <si>
    <t>Portfolio Investment; Assets, Debt Securities, EUR Billion</t>
  </si>
  <si>
    <t>Financial Account; Portfolio Investment; Liabilities, Debt Securities, EUR</t>
  </si>
  <si>
    <t>Portfolio Investment; Assets, Total, EUR Billion</t>
  </si>
  <si>
    <t>Portfolio Investment; Liabilities, Total, EUR Billion</t>
  </si>
  <si>
    <t>Total</t>
  </si>
  <si>
    <t>Goods</t>
  </si>
  <si>
    <t>Services</t>
  </si>
  <si>
    <t>Primary Income</t>
  </si>
  <si>
    <t>Transfers</t>
  </si>
  <si>
    <t>FDI+Equ In</t>
  </si>
  <si>
    <t>FDI+Equ Out</t>
  </si>
  <si>
    <t>Bond+Bank Out</t>
  </si>
  <si>
    <t>Bond+Bank In</t>
  </si>
  <si>
    <t>Reserves</t>
  </si>
  <si>
    <t>Datre</t>
  </si>
  <si>
    <t>FDI+ Eqity Out</t>
  </si>
  <si>
    <t>FDI+Equity In</t>
  </si>
  <si>
    <t>Debt+Other Out</t>
  </si>
  <si>
    <t>Debt+Other In</t>
  </si>
  <si>
    <t>Net Flow</t>
  </si>
  <si>
    <t>Income</t>
  </si>
  <si>
    <t>Tranfers</t>
  </si>
  <si>
    <t>Current Account</t>
  </si>
  <si>
    <t>FDI</t>
  </si>
  <si>
    <t>PE</t>
  </si>
  <si>
    <t>PD</t>
  </si>
  <si>
    <t>Bank</t>
  </si>
  <si>
    <t>Equity</t>
  </si>
  <si>
    <t>Bonds</t>
  </si>
  <si>
    <t>Banks</t>
  </si>
  <si>
    <t>Current Account, Balance, SA, EUR Billion</t>
  </si>
  <si>
    <t>Direct Investment, Assets, EUR Billion</t>
  </si>
  <si>
    <t>Direct Investment, Liabilities, EUR Billion</t>
  </si>
  <si>
    <t>Other Investment, Assets, EUR Billion</t>
  </si>
  <si>
    <t>Portfolio Investment, Assets,  Debt Securities, EUR Billion</t>
  </si>
  <si>
    <t>Portfolio Investment, Assets, Equity &amp; Investment Fund Shares/Units, EUR Billion</t>
  </si>
  <si>
    <t>Portfolio Investment, Liabilities, Debt Securities, EUR Billion</t>
  </si>
  <si>
    <t xml:space="preserve"> Portfolio Investment, Liabilities, Equity &amp; Investment Fund Shares/Units, EUR Billion</t>
  </si>
  <si>
    <t>Reserve Assets, EUR Billion Billion</t>
  </si>
  <si>
    <t>Financial Account, Total, Balance, EUR Billion</t>
  </si>
  <si>
    <t>Check CA</t>
  </si>
  <si>
    <t>Check FA</t>
  </si>
  <si>
    <t>Net International Investment Position,Total, EUR Billion</t>
  </si>
  <si>
    <t>Net IIP</t>
  </si>
  <si>
    <t>Net</t>
  </si>
  <si>
    <t>CA</t>
  </si>
  <si>
    <t>FA</t>
  </si>
  <si>
    <t>Difference</t>
  </si>
  <si>
    <t>Debt</t>
  </si>
  <si>
    <t>Debt+Reserves</t>
  </si>
  <si>
    <t>19-24</t>
  </si>
  <si>
    <t>24-19</t>
  </si>
  <si>
    <t>24-19 cap flows</t>
  </si>
  <si>
    <t>24-19 cap gain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</si>
</sst>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,,,"/>
    <numFmt numFmtId="165" formatCode="[$-409]mmm\-yy;@"/>
  </numFmts>
  <fonts count="2" x14ac:knownFonts="1">
    <font>
      <sz val="11"/>
      <color theme="1"/>
      <name val="Aptos Narrow"/>
      <family val="2"/>
      <scheme val="minor"/>
    </font>
    <font>
      <sz val="12"/>
      <color rgb="FF000000"/>
      <name val="Helvetic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vertical="center" wrapText="1"/>
    </xf>
    <xf numFmtId="14" fontId="0" fillId="0" borderId="0" xfId="0" applyNumberFormat="1" applyAlignment="1">
      <alignment vertical="center" wrapText="1"/>
    </xf>
    <xf numFmtId="164" fontId="0" fillId="0" borderId="0" xfId="0" applyNumberFormat="1" applyAlignment="1">
      <alignment vertical="center" wrapText="1"/>
    </xf>
    <xf numFmtId="165" fontId="0" fillId="0" borderId="0" xfId="0" applyNumberFormat="1" applyAlignment="1">
      <alignment vertical="center" wrapText="1"/>
    </xf>
    <xf numFmtId="164" fontId="0" fillId="0" borderId="0" xfId="0" applyNumberFormat="1"/>
    <xf numFmtId="165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'IIP GDP'!$G$1</c:f>
              <c:strCache>
                <c:ptCount val="1"/>
                <c:pt idx="0">
                  <c:v>Portfolio Investment; Liabilities, Equity &amp; Investment Fund Shares/Units, EUR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'IIP GDP'!$G$2:$G$43</c:f>
              <c:numCache>
                <c:formatCode>#,##0.00,,,</c:formatCode>
                <c:ptCount val="42"/>
                <c:pt idx="0">
                  <c:v>59555056873.986977</c:v>
                </c:pt>
                <c:pt idx="1">
                  <c:v>57020648706.566315</c:v>
                </c:pt>
                <c:pt idx="2">
                  <c:v>52250770868.742912</c:v>
                </c:pt>
                <c:pt idx="3">
                  <c:v>54993619746.625252</c:v>
                </c:pt>
                <c:pt idx="4">
                  <c:v>51139698627.626717</c:v>
                </c:pt>
                <c:pt idx="5">
                  <c:v>51749500335.557838</c:v>
                </c:pt>
                <c:pt idx="6">
                  <c:v>53455391859.912636</c:v>
                </c:pt>
                <c:pt idx="7">
                  <c:v>55667153790.608917</c:v>
                </c:pt>
                <c:pt idx="8">
                  <c:v>57926941600.182693</c:v>
                </c:pt>
                <c:pt idx="9">
                  <c:v>57468820737.976669</c:v>
                </c:pt>
                <c:pt idx="10">
                  <c:v>58226722876.626534</c:v>
                </c:pt>
                <c:pt idx="11">
                  <c:v>58636990406.709625</c:v>
                </c:pt>
                <c:pt idx="12">
                  <c:v>57294918834.596954</c:v>
                </c:pt>
                <c:pt idx="13">
                  <c:v>58777314774.09642</c:v>
                </c:pt>
                <c:pt idx="14">
                  <c:v>58847104689.101196</c:v>
                </c:pt>
                <c:pt idx="15">
                  <c:v>54210883110.302368</c:v>
                </c:pt>
                <c:pt idx="16">
                  <c:v>58209366719.135689</c:v>
                </c:pt>
                <c:pt idx="17">
                  <c:v>59334729260.17276</c:v>
                </c:pt>
                <c:pt idx="18">
                  <c:v>61968149867.883263</c:v>
                </c:pt>
                <c:pt idx="19">
                  <c:v>64168609258.997963</c:v>
                </c:pt>
                <c:pt idx="20">
                  <c:v>54253275891.932625</c:v>
                </c:pt>
                <c:pt idx="21">
                  <c:v>67559394000.812592</c:v>
                </c:pt>
                <c:pt idx="22">
                  <c:v>62411999186.982635</c:v>
                </c:pt>
                <c:pt idx="23">
                  <c:v>66706152243.891113</c:v>
                </c:pt>
                <c:pt idx="24">
                  <c:v>70722783924.585892</c:v>
                </c:pt>
                <c:pt idx="25">
                  <c:v>72730545197.433975</c:v>
                </c:pt>
                <c:pt idx="26">
                  <c:v>73039904096.938461</c:v>
                </c:pt>
                <c:pt idx="27">
                  <c:v>75659854730.302673</c:v>
                </c:pt>
                <c:pt idx="28">
                  <c:v>68781681943.947174</c:v>
                </c:pt>
                <c:pt idx="29">
                  <c:v>61685543855.161652</c:v>
                </c:pt>
                <c:pt idx="30">
                  <c:v>59074549174.740723</c:v>
                </c:pt>
                <c:pt idx="31">
                  <c:v>59876187010.329254</c:v>
                </c:pt>
                <c:pt idx="32">
                  <c:v>62382720164.824875</c:v>
                </c:pt>
                <c:pt idx="33">
                  <c:v>63031856377.581741</c:v>
                </c:pt>
                <c:pt idx="34">
                  <c:v>61909077839.68589</c:v>
                </c:pt>
                <c:pt idx="35">
                  <c:v>64201159216.816109</c:v>
                </c:pt>
                <c:pt idx="36">
                  <c:v>67879660263.283447</c:v>
                </c:pt>
                <c:pt idx="37">
                  <c:v>67707267438.457466</c:v>
                </c:pt>
                <c:pt idx="38">
                  <c:v>68324753292.206001</c:v>
                </c:pt>
                <c:pt idx="39">
                  <c:v>70236406595.232498</c:v>
                </c:pt>
                <c:pt idx="40">
                  <c:v>69933115427.399109</c:v>
                </c:pt>
                <c:pt idx="41">
                  <c:v>69825063841.725357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12E-724B-BD8F-5BE882B0BE01}"/>
            </c:ext>
          </c:extLst>
        </c:ser>
        <c:ser>
          <c:idx val="1"/>
          <c:order val="1"/>
          <c:tx>
            <c:strRef>
              <c:f>'IIP GDP'!$H$1</c:f>
              <c:strCache>
                <c:ptCount val="1"/>
                <c:pt idx="0">
                  <c:v>Financial Account; Portfolio Investment; Assets, Debt Securities, EUR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'IIP GDP'!$H$2:$H$43</c:f>
              <c:numCache>
                <c:formatCode>#,##0.00,,,</c:formatCode>
                <c:ptCount val="42"/>
                <c:pt idx="0">
                  <c:v>39608240173.535217</c:v>
                </c:pt>
                <c:pt idx="1">
                  <c:v>38900312181.517059</c:v>
                </c:pt>
                <c:pt idx="2">
                  <c:v>38289123211.35347</c:v>
                </c:pt>
                <c:pt idx="3">
                  <c:v>39298935205.077271</c:v>
                </c:pt>
                <c:pt idx="4">
                  <c:v>39943712712.035133</c:v>
                </c:pt>
                <c:pt idx="5">
                  <c:v>41988062220.043312</c:v>
                </c:pt>
                <c:pt idx="6">
                  <c:v>42794557379.095337</c:v>
                </c:pt>
                <c:pt idx="7">
                  <c:v>42645613031.096748</c:v>
                </c:pt>
                <c:pt idx="8">
                  <c:v>44251698253.026466</c:v>
                </c:pt>
                <c:pt idx="9">
                  <c:v>43288719307.291397</c:v>
                </c:pt>
                <c:pt idx="10">
                  <c:v>43251521954.485474</c:v>
                </c:pt>
                <c:pt idx="11">
                  <c:v>43149094405.521721</c:v>
                </c:pt>
                <c:pt idx="12">
                  <c:v>43512518632.47728</c:v>
                </c:pt>
                <c:pt idx="13">
                  <c:v>43618271586.384392</c:v>
                </c:pt>
                <c:pt idx="14">
                  <c:v>43434000511.616707</c:v>
                </c:pt>
                <c:pt idx="15">
                  <c:v>43153367866.662727</c:v>
                </c:pt>
                <c:pt idx="16">
                  <c:v>44951318892.867149</c:v>
                </c:pt>
                <c:pt idx="17">
                  <c:v>45299730071.13485</c:v>
                </c:pt>
                <c:pt idx="18">
                  <c:v>47679311805.932968</c:v>
                </c:pt>
                <c:pt idx="19">
                  <c:v>47284224758.003433</c:v>
                </c:pt>
                <c:pt idx="20">
                  <c:v>46151411379.815384</c:v>
                </c:pt>
                <c:pt idx="21">
                  <c:v>55116152768.142937</c:v>
                </c:pt>
                <c:pt idx="22">
                  <c:v>49252202699.617943</c:v>
                </c:pt>
                <c:pt idx="23">
                  <c:v>49793046826.548676</c:v>
                </c:pt>
                <c:pt idx="24">
                  <c:v>51052375846.493126</c:v>
                </c:pt>
                <c:pt idx="25">
                  <c:v>50760965844.283577</c:v>
                </c:pt>
                <c:pt idx="26">
                  <c:v>50369775159.683807</c:v>
                </c:pt>
                <c:pt idx="27">
                  <c:v>50782480375.911362</c:v>
                </c:pt>
                <c:pt idx="28">
                  <c:v>47703427014.346512</c:v>
                </c:pt>
                <c:pt idx="29">
                  <c:v>44677380109.747536</c:v>
                </c:pt>
                <c:pt idx="30">
                  <c:v>42969189741.528648</c:v>
                </c:pt>
                <c:pt idx="31">
                  <c:v>41630541238.921318</c:v>
                </c:pt>
                <c:pt idx="32">
                  <c:v>41209757161.166054</c:v>
                </c:pt>
                <c:pt idx="33">
                  <c:v>41707273889.478897</c:v>
                </c:pt>
                <c:pt idx="34">
                  <c:v>41967414422.12941</c:v>
                </c:pt>
                <c:pt idx="35">
                  <c:v>42676393589.573486</c:v>
                </c:pt>
                <c:pt idx="36">
                  <c:v>43490422458.887985</c:v>
                </c:pt>
                <c:pt idx="37">
                  <c:v>44018276681.401917</c:v>
                </c:pt>
                <c:pt idx="38">
                  <c:v>44721160871.977745</c:v>
                </c:pt>
                <c:pt idx="39">
                  <c:v>46047763079.70089</c:v>
                </c:pt>
                <c:pt idx="40">
                  <c:v>46012542747.232918</c:v>
                </c:pt>
                <c:pt idx="41">
                  <c:v>45179350869.976868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12E-724B-BD8F-5BE882B0BE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5951968"/>
        <c:axId val="162035872"/>
      </c:lineChart>
      <c:catAx>
        <c:axId val="53595196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035872"/>
        <c:crosses val="autoZero"/>
        <c:auto val="1"/>
        <c:lblAlgn val="ctr"/>
        <c:lblOffset val="100"/>
        <c:noMultiLvlLbl val="0"/>
      </c:catAx>
      <c:valAx>
        <c:axId val="162035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,,,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5951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1"/>
          <c:order val="1"/>
          <c:tx>
            <c:strRef>
              <c:f>'Figure 7'!$C$1</c:f>
              <c:strCache>
                <c:ptCount val="1"/>
                <c:pt idx="0">
                  <c:v>Goods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'Figure 7'!$A$2:$A$43</c:f>
              <c:numCache>
                <c:formatCode>[$-409]mmm\-yy;@</c:formatCode>
                <c:ptCount val="42"/>
                <c:pt idx="0">
                  <c:v>42005</c:v>
                </c:pt>
                <c:pt idx="1">
                  <c:v>42095</c:v>
                </c:pt>
                <c:pt idx="2">
                  <c:v>42186</c:v>
                </c:pt>
                <c:pt idx="3">
                  <c:v>42278</c:v>
                </c:pt>
                <c:pt idx="4">
                  <c:v>42370</c:v>
                </c:pt>
                <c:pt idx="5">
                  <c:v>42461</c:v>
                </c:pt>
                <c:pt idx="6">
                  <c:v>42552</c:v>
                </c:pt>
                <c:pt idx="7">
                  <c:v>42644</c:v>
                </c:pt>
                <c:pt idx="8">
                  <c:v>42736</c:v>
                </c:pt>
                <c:pt idx="9">
                  <c:v>42826</c:v>
                </c:pt>
                <c:pt idx="10">
                  <c:v>42917</c:v>
                </c:pt>
                <c:pt idx="11">
                  <c:v>43009</c:v>
                </c:pt>
                <c:pt idx="12">
                  <c:v>43101</c:v>
                </c:pt>
                <c:pt idx="13">
                  <c:v>43191</c:v>
                </c:pt>
                <c:pt idx="14">
                  <c:v>43282</c:v>
                </c:pt>
                <c:pt idx="15">
                  <c:v>43374</c:v>
                </c:pt>
                <c:pt idx="16">
                  <c:v>43466</c:v>
                </c:pt>
                <c:pt idx="17">
                  <c:v>43556</c:v>
                </c:pt>
                <c:pt idx="18">
                  <c:v>43647</c:v>
                </c:pt>
                <c:pt idx="19">
                  <c:v>43739</c:v>
                </c:pt>
                <c:pt idx="20">
                  <c:v>43831</c:v>
                </c:pt>
                <c:pt idx="21">
                  <c:v>43922</c:v>
                </c:pt>
                <c:pt idx="22">
                  <c:v>44013</c:v>
                </c:pt>
                <c:pt idx="23">
                  <c:v>44105</c:v>
                </c:pt>
                <c:pt idx="24">
                  <c:v>44197</c:v>
                </c:pt>
                <c:pt idx="25">
                  <c:v>44287</c:v>
                </c:pt>
                <c:pt idx="26">
                  <c:v>44378</c:v>
                </c:pt>
                <c:pt idx="27">
                  <c:v>44470</c:v>
                </c:pt>
                <c:pt idx="28">
                  <c:v>44562</c:v>
                </c:pt>
                <c:pt idx="29">
                  <c:v>44652</c:v>
                </c:pt>
                <c:pt idx="30">
                  <c:v>44743</c:v>
                </c:pt>
                <c:pt idx="31">
                  <c:v>44835</c:v>
                </c:pt>
                <c:pt idx="32">
                  <c:v>44927</c:v>
                </c:pt>
                <c:pt idx="33">
                  <c:v>45017</c:v>
                </c:pt>
                <c:pt idx="34">
                  <c:v>45108</c:v>
                </c:pt>
                <c:pt idx="35">
                  <c:v>45200</c:v>
                </c:pt>
                <c:pt idx="36">
                  <c:v>45292</c:v>
                </c:pt>
                <c:pt idx="37">
                  <c:v>45383</c:v>
                </c:pt>
                <c:pt idx="38">
                  <c:v>45474</c:v>
                </c:pt>
                <c:pt idx="39">
                  <c:v>45566</c:v>
                </c:pt>
                <c:pt idx="40">
                  <c:v>45658</c:v>
                </c:pt>
                <c:pt idx="41">
                  <c:v>45748</c:v>
                </c:pt>
              </c:numCache>
            </c:numRef>
          </c:cat>
          <c:val>
            <c:numRef>
              <c:f>'Figure 7'!$C$2:$C$44</c:f>
              <c:numCache>
                <c:formatCode>#,##0.00,,,</c:formatCode>
                <c:ptCount val="43"/>
                <c:pt idx="0">
                  <c:v>3081716414.1842823</c:v>
                </c:pt>
                <c:pt idx="1">
                  <c:v>3151214898.8741951</c:v>
                </c:pt>
                <c:pt idx="2">
                  <c:v>3191743819.5365295</c:v>
                </c:pt>
                <c:pt idx="3">
                  <c:v>3264607834.4677944</c:v>
                </c:pt>
                <c:pt idx="4">
                  <c:v>3166964797.1610641</c:v>
                </c:pt>
                <c:pt idx="5">
                  <c:v>3340029800.8411427</c:v>
                </c:pt>
                <c:pt idx="6">
                  <c:v>3320275576.960186</c:v>
                </c:pt>
                <c:pt idx="7">
                  <c:v>3027295674.5829906</c:v>
                </c:pt>
                <c:pt idx="8">
                  <c:v>2773068593.2285309</c:v>
                </c:pt>
                <c:pt idx="9">
                  <c:v>3026145839.270771</c:v>
                </c:pt>
                <c:pt idx="10">
                  <c:v>3338246542.5397415</c:v>
                </c:pt>
                <c:pt idx="11">
                  <c:v>3139325476.0612869</c:v>
                </c:pt>
                <c:pt idx="12">
                  <c:v>2747901657.3503551</c:v>
                </c:pt>
                <c:pt idx="13">
                  <c:v>2649519211.4743729</c:v>
                </c:pt>
                <c:pt idx="14">
                  <c:v>2353226351.0101395</c:v>
                </c:pt>
                <c:pt idx="15">
                  <c:v>2033715280.8688717</c:v>
                </c:pt>
                <c:pt idx="16">
                  <c:v>2504916144.8804913</c:v>
                </c:pt>
                <c:pt idx="17">
                  <c:v>2496343406.2574081</c:v>
                </c:pt>
                <c:pt idx="18">
                  <c:v>2644646532.3872757</c:v>
                </c:pt>
                <c:pt idx="19">
                  <c:v>2760133339.0938358</c:v>
                </c:pt>
                <c:pt idx="20">
                  <c:v>2817276966.4408226</c:v>
                </c:pt>
                <c:pt idx="21">
                  <c:v>2205018552.0810432</c:v>
                </c:pt>
                <c:pt idx="22">
                  <c:v>3150364532.5366535</c:v>
                </c:pt>
                <c:pt idx="23">
                  <c:v>3432542367.4208469</c:v>
                </c:pt>
                <c:pt idx="24">
                  <c:v>3154168525.7034168</c:v>
                </c:pt>
                <c:pt idx="25">
                  <c:v>2820426553.2527447</c:v>
                </c:pt>
                <c:pt idx="26">
                  <c:v>2361395309.6356621</c:v>
                </c:pt>
                <c:pt idx="27">
                  <c:v>894722694.9781456</c:v>
                </c:pt>
                <c:pt idx="28">
                  <c:v>221508833.05944443</c:v>
                </c:pt>
                <c:pt idx="29">
                  <c:v>-556992071.50749969</c:v>
                </c:pt>
                <c:pt idx="30">
                  <c:v>-1140290948.2985497</c:v>
                </c:pt>
                <c:pt idx="31">
                  <c:v>4361554.4195289612</c:v>
                </c:pt>
                <c:pt idx="32">
                  <c:v>1169156051.9776688</c:v>
                </c:pt>
                <c:pt idx="33">
                  <c:v>1599360392.637455</c:v>
                </c:pt>
                <c:pt idx="34">
                  <c:v>2155251990.3814201</c:v>
                </c:pt>
                <c:pt idx="35">
                  <c:v>2169991667.3252316</c:v>
                </c:pt>
                <c:pt idx="36">
                  <c:v>2703219728.1824265</c:v>
                </c:pt>
                <c:pt idx="37">
                  <c:v>2529217504.4818954</c:v>
                </c:pt>
                <c:pt idx="38">
                  <c:v>2213064597.2713223</c:v>
                </c:pt>
                <c:pt idx="39">
                  <c:v>2036438445.3382454</c:v>
                </c:pt>
                <c:pt idx="40">
                  <c:v>2833324209.8953362</c:v>
                </c:pt>
                <c:pt idx="41">
                  <c:v>2209347412.1797791</c:v>
                </c:pt>
                <c:pt idx="42">
                  <c:v>2390074916.0143795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1F-CC43-A381-F71732744CB4}"/>
            </c:ext>
          </c:extLst>
        </c:ser>
        <c:ser>
          <c:idx val="2"/>
          <c:order val="2"/>
          <c:tx>
            <c:strRef>
              <c:f>'Figure 7'!$D$1</c:f>
              <c:strCache>
                <c:ptCount val="1"/>
                <c:pt idx="0">
                  <c:v>Services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'Figure 7'!$A$2:$A$43</c:f>
              <c:numCache>
                <c:formatCode>[$-409]mmm\-yy;@</c:formatCode>
                <c:ptCount val="42"/>
                <c:pt idx="0">
                  <c:v>42005</c:v>
                </c:pt>
                <c:pt idx="1">
                  <c:v>42095</c:v>
                </c:pt>
                <c:pt idx="2">
                  <c:v>42186</c:v>
                </c:pt>
                <c:pt idx="3">
                  <c:v>42278</c:v>
                </c:pt>
                <c:pt idx="4">
                  <c:v>42370</c:v>
                </c:pt>
                <c:pt idx="5">
                  <c:v>42461</c:v>
                </c:pt>
                <c:pt idx="6">
                  <c:v>42552</c:v>
                </c:pt>
                <c:pt idx="7">
                  <c:v>42644</c:v>
                </c:pt>
                <c:pt idx="8">
                  <c:v>42736</c:v>
                </c:pt>
                <c:pt idx="9">
                  <c:v>42826</c:v>
                </c:pt>
                <c:pt idx="10">
                  <c:v>42917</c:v>
                </c:pt>
                <c:pt idx="11">
                  <c:v>43009</c:v>
                </c:pt>
                <c:pt idx="12">
                  <c:v>43101</c:v>
                </c:pt>
                <c:pt idx="13">
                  <c:v>43191</c:v>
                </c:pt>
                <c:pt idx="14">
                  <c:v>43282</c:v>
                </c:pt>
                <c:pt idx="15">
                  <c:v>43374</c:v>
                </c:pt>
                <c:pt idx="16">
                  <c:v>43466</c:v>
                </c:pt>
                <c:pt idx="17">
                  <c:v>43556</c:v>
                </c:pt>
                <c:pt idx="18">
                  <c:v>43647</c:v>
                </c:pt>
                <c:pt idx="19">
                  <c:v>43739</c:v>
                </c:pt>
                <c:pt idx="20">
                  <c:v>43831</c:v>
                </c:pt>
                <c:pt idx="21">
                  <c:v>43922</c:v>
                </c:pt>
                <c:pt idx="22">
                  <c:v>44013</c:v>
                </c:pt>
                <c:pt idx="23">
                  <c:v>44105</c:v>
                </c:pt>
                <c:pt idx="24">
                  <c:v>44197</c:v>
                </c:pt>
                <c:pt idx="25">
                  <c:v>44287</c:v>
                </c:pt>
                <c:pt idx="26">
                  <c:v>44378</c:v>
                </c:pt>
                <c:pt idx="27">
                  <c:v>44470</c:v>
                </c:pt>
                <c:pt idx="28">
                  <c:v>44562</c:v>
                </c:pt>
                <c:pt idx="29">
                  <c:v>44652</c:v>
                </c:pt>
                <c:pt idx="30">
                  <c:v>44743</c:v>
                </c:pt>
                <c:pt idx="31">
                  <c:v>44835</c:v>
                </c:pt>
                <c:pt idx="32">
                  <c:v>44927</c:v>
                </c:pt>
                <c:pt idx="33">
                  <c:v>45017</c:v>
                </c:pt>
                <c:pt idx="34">
                  <c:v>45108</c:v>
                </c:pt>
                <c:pt idx="35">
                  <c:v>45200</c:v>
                </c:pt>
                <c:pt idx="36">
                  <c:v>45292</c:v>
                </c:pt>
                <c:pt idx="37">
                  <c:v>45383</c:v>
                </c:pt>
                <c:pt idx="38">
                  <c:v>45474</c:v>
                </c:pt>
                <c:pt idx="39">
                  <c:v>45566</c:v>
                </c:pt>
                <c:pt idx="40">
                  <c:v>45658</c:v>
                </c:pt>
                <c:pt idx="41">
                  <c:v>45748</c:v>
                </c:pt>
              </c:numCache>
            </c:numRef>
          </c:cat>
          <c:val>
            <c:numRef>
              <c:f>'Figure 7'!$D$2:$D$44</c:f>
              <c:numCache>
                <c:formatCode>#,##0.00,,,</c:formatCode>
                <c:ptCount val="43"/>
                <c:pt idx="0">
                  <c:v>1217300347.9536066</c:v>
                </c:pt>
                <c:pt idx="1">
                  <c:v>-17544209.714297295</c:v>
                </c:pt>
                <c:pt idx="2">
                  <c:v>903510502.42938995</c:v>
                </c:pt>
                <c:pt idx="3">
                  <c:v>844261974.35811234</c:v>
                </c:pt>
                <c:pt idx="4">
                  <c:v>771479456.26953697</c:v>
                </c:pt>
                <c:pt idx="5">
                  <c:v>822598695.77711296</c:v>
                </c:pt>
                <c:pt idx="6">
                  <c:v>643817063.29015255</c:v>
                </c:pt>
                <c:pt idx="7">
                  <c:v>668167216.58760071</c:v>
                </c:pt>
                <c:pt idx="8">
                  <c:v>1205704824.3836689</c:v>
                </c:pt>
                <c:pt idx="9">
                  <c:v>8548145.0860872269</c:v>
                </c:pt>
                <c:pt idx="10">
                  <c:v>1201842252.2109003</c:v>
                </c:pt>
                <c:pt idx="11">
                  <c:v>1544472123.10674</c:v>
                </c:pt>
                <c:pt idx="12">
                  <c:v>1237714526.2673836</c:v>
                </c:pt>
                <c:pt idx="13">
                  <c:v>1282708434.9118824</c:v>
                </c:pt>
                <c:pt idx="14">
                  <c:v>1093372764.3716507</c:v>
                </c:pt>
                <c:pt idx="15">
                  <c:v>954823470.12205601</c:v>
                </c:pt>
                <c:pt idx="16">
                  <c:v>1292170640.2400827</c:v>
                </c:pt>
                <c:pt idx="17">
                  <c:v>-167643959.63997459</c:v>
                </c:pt>
                <c:pt idx="18">
                  <c:v>1245460382.7834225</c:v>
                </c:pt>
                <c:pt idx="19">
                  <c:v>-425599524.05373001</c:v>
                </c:pt>
                <c:pt idx="20">
                  <c:v>-1290739377.0692825</c:v>
                </c:pt>
                <c:pt idx="21">
                  <c:v>421308886.13047791</c:v>
                </c:pt>
                <c:pt idx="22">
                  <c:v>156443635.9348259</c:v>
                </c:pt>
                <c:pt idx="23">
                  <c:v>745605916.0539732</c:v>
                </c:pt>
                <c:pt idx="24">
                  <c:v>747610619.04876804</c:v>
                </c:pt>
                <c:pt idx="25">
                  <c:v>829258228.35706806</c:v>
                </c:pt>
                <c:pt idx="26">
                  <c:v>778627421.24803543</c:v>
                </c:pt>
                <c:pt idx="27">
                  <c:v>1193990583.0861721</c:v>
                </c:pt>
                <c:pt idx="28">
                  <c:v>1432389232.8503227</c:v>
                </c:pt>
                <c:pt idx="29">
                  <c:v>1206319444.7092581</c:v>
                </c:pt>
                <c:pt idx="30">
                  <c:v>869832852.0571804</c:v>
                </c:pt>
                <c:pt idx="31">
                  <c:v>1283176664.3374872</c:v>
                </c:pt>
                <c:pt idx="32">
                  <c:v>747403239.83950806</c:v>
                </c:pt>
                <c:pt idx="33">
                  <c:v>905549572.77158833</c:v>
                </c:pt>
                <c:pt idx="34">
                  <c:v>939286244.30487251</c:v>
                </c:pt>
                <c:pt idx="35">
                  <c:v>1012818344.9778919</c:v>
                </c:pt>
                <c:pt idx="36">
                  <c:v>1083652331.9788609</c:v>
                </c:pt>
                <c:pt idx="37">
                  <c:v>1395295397.0570526</c:v>
                </c:pt>
                <c:pt idx="38">
                  <c:v>968591503.27395821</c:v>
                </c:pt>
                <c:pt idx="39">
                  <c:v>1221550101.2457809</c:v>
                </c:pt>
                <c:pt idx="40">
                  <c:v>778422995.73386574</c:v>
                </c:pt>
                <c:pt idx="41">
                  <c:v>977983495.64894676</c:v>
                </c:pt>
                <c:pt idx="42">
                  <c:v>661649593.27545738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91F-CC43-A381-F71732744CB4}"/>
            </c:ext>
          </c:extLst>
        </c:ser>
        <c:ser>
          <c:idx val="3"/>
          <c:order val="3"/>
          <c:tx>
            <c:strRef>
              <c:f>'Figure 7'!$E$1</c:f>
              <c:strCache>
                <c:ptCount val="1"/>
                <c:pt idx="0">
                  <c:v>Primary Income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'Figure 7'!$A$2:$A$43</c:f>
              <c:numCache>
                <c:formatCode>[$-409]mmm\-yy;@</c:formatCode>
                <c:ptCount val="42"/>
                <c:pt idx="0">
                  <c:v>42005</c:v>
                </c:pt>
                <c:pt idx="1">
                  <c:v>42095</c:v>
                </c:pt>
                <c:pt idx="2">
                  <c:v>42186</c:v>
                </c:pt>
                <c:pt idx="3">
                  <c:v>42278</c:v>
                </c:pt>
                <c:pt idx="4">
                  <c:v>42370</c:v>
                </c:pt>
                <c:pt idx="5">
                  <c:v>42461</c:v>
                </c:pt>
                <c:pt idx="6">
                  <c:v>42552</c:v>
                </c:pt>
                <c:pt idx="7">
                  <c:v>42644</c:v>
                </c:pt>
                <c:pt idx="8">
                  <c:v>42736</c:v>
                </c:pt>
                <c:pt idx="9">
                  <c:v>42826</c:v>
                </c:pt>
                <c:pt idx="10">
                  <c:v>42917</c:v>
                </c:pt>
                <c:pt idx="11">
                  <c:v>43009</c:v>
                </c:pt>
                <c:pt idx="12">
                  <c:v>43101</c:v>
                </c:pt>
                <c:pt idx="13">
                  <c:v>43191</c:v>
                </c:pt>
                <c:pt idx="14">
                  <c:v>43282</c:v>
                </c:pt>
                <c:pt idx="15">
                  <c:v>43374</c:v>
                </c:pt>
                <c:pt idx="16">
                  <c:v>43466</c:v>
                </c:pt>
                <c:pt idx="17">
                  <c:v>43556</c:v>
                </c:pt>
                <c:pt idx="18">
                  <c:v>43647</c:v>
                </c:pt>
                <c:pt idx="19">
                  <c:v>43739</c:v>
                </c:pt>
                <c:pt idx="20">
                  <c:v>43831</c:v>
                </c:pt>
                <c:pt idx="21">
                  <c:v>43922</c:v>
                </c:pt>
                <c:pt idx="22">
                  <c:v>44013</c:v>
                </c:pt>
                <c:pt idx="23">
                  <c:v>44105</c:v>
                </c:pt>
                <c:pt idx="24">
                  <c:v>44197</c:v>
                </c:pt>
                <c:pt idx="25">
                  <c:v>44287</c:v>
                </c:pt>
                <c:pt idx="26">
                  <c:v>44378</c:v>
                </c:pt>
                <c:pt idx="27">
                  <c:v>44470</c:v>
                </c:pt>
                <c:pt idx="28">
                  <c:v>44562</c:v>
                </c:pt>
                <c:pt idx="29">
                  <c:v>44652</c:v>
                </c:pt>
                <c:pt idx="30">
                  <c:v>44743</c:v>
                </c:pt>
                <c:pt idx="31">
                  <c:v>44835</c:v>
                </c:pt>
                <c:pt idx="32">
                  <c:v>44927</c:v>
                </c:pt>
                <c:pt idx="33">
                  <c:v>45017</c:v>
                </c:pt>
                <c:pt idx="34">
                  <c:v>45108</c:v>
                </c:pt>
                <c:pt idx="35">
                  <c:v>45200</c:v>
                </c:pt>
                <c:pt idx="36">
                  <c:v>45292</c:v>
                </c:pt>
                <c:pt idx="37">
                  <c:v>45383</c:v>
                </c:pt>
                <c:pt idx="38">
                  <c:v>45474</c:v>
                </c:pt>
                <c:pt idx="39">
                  <c:v>45566</c:v>
                </c:pt>
                <c:pt idx="40">
                  <c:v>45658</c:v>
                </c:pt>
                <c:pt idx="41">
                  <c:v>45748</c:v>
                </c:pt>
              </c:numCache>
            </c:numRef>
          </c:cat>
          <c:val>
            <c:numRef>
              <c:f>'Figure 7'!$E$2:$E$44</c:f>
              <c:numCache>
                <c:formatCode>#,##0.00,,,</c:formatCode>
                <c:ptCount val="43"/>
                <c:pt idx="0">
                  <c:v>368142274.6336956</c:v>
                </c:pt>
                <c:pt idx="1">
                  <c:v>267199066.91911316</c:v>
                </c:pt>
                <c:pt idx="2">
                  <c:v>180500378.17330265</c:v>
                </c:pt>
                <c:pt idx="3">
                  <c:v>12143140.714387894</c:v>
                </c:pt>
                <c:pt idx="4">
                  <c:v>443967130.97478199</c:v>
                </c:pt>
                <c:pt idx="5">
                  <c:v>501171927.71781254</c:v>
                </c:pt>
                <c:pt idx="6">
                  <c:v>697829675.05455685</c:v>
                </c:pt>
                <c:pt idx="7">
                  <c:v>747611283.76819992</c:v>
                </c:pt>
                <c:pt idx="8">
                  <c:v>382117199.37062263</c:v>
                </c:pt>
                <c:pt idx="9">
                  <c:v>321765750.64640236</c:v>
                </c:pt>
                <c:pt idx="10">
                  <c:v>769159022.26028442</c:v>
                </c:pt>
                <c:pt idx="11">
                  <c:v>394530755.36115074</c:v>
                </c:pt>
                <c:pt idx="12">
                  <c:v>636387840.53267193</c:v>
                </c:pt>
                <c:pt idx="13">
                  <c:v>672378120.68513584</c:v>
                </c:pt>
                <c:pt idx="14">
                  <c:v>696168764.93453121</c:v>
                </c:pt>
                <c:pt idx="15">
                  <c:v>849709174.70894623</c:v>
                </c:pt>
                <c:pt idx="16">
                  <c:v>953982835.52489281</c:v>
                </c:pt>
                <c:pt idx="17">
                  <c:v>504751260.49132633</c:v>
                </c:pt>
                <c:pt idx="18">
                  <c:v>782410737.17474651</c:v>
                </c:pt>
                <c:pt idx="19">
                  <c:v>192380761.19294071</c:v>
                </c:pt>
                <c:pt idx="20">
                  <c:v>404317116.36432934</c:v>
                </c:pt>
                <c:pt idx="21">
                  <c:v>437915336.21902657</c:v>
                </c:pt>
                <c:pt idx="22">
                  <c:v>-98094223.465639114</c:v>
                </c:pt>
                <c:pt idx="23">
                  <c:v>346726919.99931717</c:v>
                </c:pt>
                <c:pt idx="24">
                  <c:v>1021422863.9935694</c:v>
                </c:pt>
                <c:pt idx="25">
                  <c:v>936706757.44516945</c:v>
                </c:pt>
                <c:pt idx="26">
                  <c:v>787749264.52014732</c:v>
                </c:pt>
                <c:pt idx="27">
                  <c:v>720658656.67774391</c:v>
                </c:pt>
                <c:pt idx="28">
                  <c:v>576080557.38230515</c:v>
                </c:pt>
                <c:pt idx="29">
                  <c:v>345956715.22400284</c:v>
                </c:pt>
                <c:pt idx="30">
                  <c:v>59101694.049568176</c:v>
                </c:pt>
                <c:pt idx="31">
                  <c:v>-132136430.77992439</c:v>
                </c:pt>
                <c:pt idx="32">
                  <c:v>44749838.314043999</c:v>
                </c:pt>
                <c:pt idx="33">
                  <c:v>213697650.31350231</c:v>
                </c:pt>
                <c:pt idx="34">
                  <c:v>-105553213.63849258</c:v>
                </c:pt>
                <c:pt idx="35">
                  <c:v>323830657.68571472</c:v>
                </c:pt>
                <c:pt idx="36">
                  <c:v>338906714.85996914</c:v>
                </c:pt>
                <c:pt idx="37">
                  <c:v>526525368.31896591</c:v>
                </c:pt>
                <c:pt idx="38">
                  <c:v>232341304.77493858</c:v>
                </c:pt>
                <c:pt idx="39">
                  <c:v>-4640172.951713562</c:v>
                </c:pt>
                <c:pt idx="40">
                  <c:v>-606929671.91417122</c:v>
                </c:pt>
                <c:pt idx="41">
                  <c:v>130510756.15712357</c:v>
                </c:pt>
                <c:pt idx="42">
                  <c:v>-644887108.29121971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91F-CC43-A381-F71732744CB4}"/>
            </c:ext>
          </c:extLst>
        </c:ser>
        <c:ser>
          <c:idx val="4"/>
          <c:order val="4"/>
          <c:tx>
            <c:strRef>
              <c:f>'Figure 7'!$F$1</c:f>
              <c:strCache>
                <c:ptCount val="1"/>
                <c:pt idx="0">
                  <c:v>Transfers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'Figure 7'!$A$2:$A$43</c:f>
              <c:numCache>
                <c:formatCode>[$-409]mmm\-yy;@</c:formatCode>
                <c:ptCount val="42"/>
                <c:pt idx="0">
                  <c:v>42005</c:v>
                </c:pt>
                <c:pt idx="1">
                  <c:v>42095</c:v>
                </c:pt>
                <c:pt idx="2">
                  <c:v>42186</c:v>
                </c:pt>
                <c:pt idx="3">
                  <c:v>42278</c:v>
                </c:pt>
                <c:pt idx="4">
                  <c:v>42370</c:v>
                </c:pt>
                <c:pt idx="5">
                  <c:v>42461</c:v>
                </c:pt>
                <c:pt idx="6">
                  <c:v>42552</c:v>
                </c:pt>
                <c:pt idx="7">
                  <c:v>42644</c:v>
                </c:pt>
                <c:pt idx="8">
                  <c:v>42736</c:v>
                </c:pt>
                <c:pt idx="9">
                  <c:v>42826</c:v>
                </c:pt>
                <c:pt idx="10">
                  <c:v>42917</c:v>
                </c:pt>
                <c:pt idx="11">
                  <c:v>43009</c:v>
                </c:pt>
                <c:pt idx="12">
                  <c:v>43101</c:v>
                </c:pt>
                <c:pt idx="13">
                  <c:v>43191</c:v>
                </c:pt>
                <c:pt idx="14">
                  <c:v>43282</c:v>
                </c:pt>
                <c:pt idx="15">
                  <c:v>43374</c:v>
                </c:pt>
                <c:pt idx="16">
                  <c:v>43466</c:v>
                </c:pt>
                <c:pt idx="17">
                  <c:v>43556</c:v>
                </c:pt>
                <c:pt idx="18">
                  <c:v>43647</c:v>
                </c:pt>
                <c:pt idx="19">
                  <c:v>43739</c:v>
                </c:pt>
                <c:pt idx="20">
                  <c:v>43831</c:v>
                </c:pt>
                <c:pt idx="21">
                  <c:v>43922</c:v>
                </c:pt>
                <c:pt idx="22">
                  <c:v>44013</c:v>
                </c:pt>
                <c:pt idx="23">
                  <c:v>44105</c:v>
                </c:pt>
                <c:pt idx="24">
                  <c:v>44197</c:v>
                </c:pt>
                <c:pt idx="25">
                  <c:v>44287</c:v>
                </c:pt>
                <c:pt idx="26">
                  <c:v>44378</c:v>
                </c:pt>
                <c:pt idx="27">
                  <c:v>44470</c:v>
                </c:pt>
                <c:pt idx="28">
                  <c:v>44562</c:v>
                </c:pt>
                <c:pt idx="29">
                  <c:v>44652</c:v>
                </c:pt>
                <c:pt idx="30">
                  <c:v>44743</c:v>
                </c:pt>
                <c:pt idx="31">
                  <c:v>44835</c:v>
                </c:pt>
                <c:pt idx="32">
                  <c:v>44927</c:v>
                </c:pt>
                <c:pt idx="33">
                  <c:v>45017</c:v>
                </c:pt>
                <c:pt idx="34">
                  <c:v>45108</c:v>
                </c:pt>
                <c:pt idx="35">
                  <c:v>45200</c:v>
                </c:pt>
                <c:pt idx="36">
                  <c:v>45292</c:v>
                </c:pt>
                <c:pt idx="37">
                  <c:v>45383</c:v>
                </c:pt>
                <c:pt idx="38">
                  <c:v>45474</c:v>
                </c:pt>
                <c:pt idx="39">
                  <c:v>45566</c:v>
                </c:pt>
                <c:pt idx="40">
                  <c:v>45658</c:v>
                </c:pt>
                <c:pt idx="41">
                  <c:v>45748</c:v>
                </c:pt>
              </c:numCache>
            </c:numRef>
          </c:cat>
          <c:val>
            <c:numRef>
              <c:f>'Figure 7'!$F$2:$F$44</c:f>
              <c:numCache>
                <c:formatCode>#,##0.00,,,</c:formatCode>
                <c:ptCount val="43"/>
                <c:pt idx="0">
                  <c:v>-1463034822.66114</c:v>
                </c:pt>
                <c:pt idx="1">
                  <c:v>-1311614153.8853083</c:v>
                </c:pt>
                <c:pt idx="2">
                  <c:v>-980161245.60987794</c:v>
                </c:pt>
                <c:pt idx="3">
                  <c:v>-1177751004.2128644</c:v>
                </c:pt>
                <c:pt idx="4">
                  <c:v>-1148729339.0112653</c:v>
                </c:pt>
                <c:pt idx="5">
                  <c:v>-997760805.55915129</c:v>
                </c:pt>
                <c:pt idx="6">
                  <c:v>-1449216297.6722269</c:v>
                </c:pt>
                <c:pt idx="7">
                  <c:v>-1277964855.5869789</c:v>
                </c:pt>
                <c:pt idx="8">
                  <c:v>-1161209548.6047492</c:v>
                </c:pt>
                <c:pt idx="9">
                  <c:v>-1434452247.4783764</c:v>
                </c:pt>
                <c:pt idx="10">
                  <c:v>-1185613437.4726028</c:v>
                </c:pt>
                <c:pt idx="11">
                  <c:v>-1015607562.6632546</c:v>
                </c:pt>
                <c:pt idx="12">
                  <c:v>-1266228821.0196199</c:v>
                </c:pt>
                <c:pt idx="13">
                  <c:v>-1153195678.9232657</c:v>
                </c:pt>
                <c:pt idx="14">
                  <c:v>-1291008905.0842376</c:v>
                </c:pt>
                <c:pt idx="15">
                  <c:v>-1425508871.5853691</c:v>
                </c:pt>
                <c:pt idx="16">
                  <c:v>-1387148271.5148511</c:v>
                </c:pt>
                <c:pt idx="17">
                  <c:v>-1142944748.65062</c:v>
                </c:pt>
                <c:pt idx="18">
                  <c:v>-1342920702.3465042</c:v>
                </c:pt>
                <c:pt idx="19">
                  <c:v>-1001965184.0291207</c:v>
                </c:pt>
                <c:pt idx="20">
                  <c:v>-1297766453.876843</c:v>
                </c:pt>
                <c:pt idx="21">
                  <c:v>-1570248288.6379442</c:v>
                </c:pt>
                <c:pt idx="22">
                  <c:v>-1148870484.6567988</c:v>
                </c:pt>
                <c:pt idx="23">
                  <c:v>-1576102244.4041123</c:v>
                </c:pt>
                <c:pt idx="24">
                  <c:v>-1536715037.294127</c:v>
                </c:pt>
                <c:pt idx="25">
                  <c:v>-1295048712.0591786</c:v>
                </c:pt>
                <c:pt idx="26">
                  <c:v>-1233379423.633209</c:v>
                </c:pt>
                <c:pt idx="27">
                  <c:v>-1309347593.5514114</c:v>
                </c:pt>
                <c:pt idx="28">
                  <c:v>-1245550513.89486</c:v>
                </c:pt>
                <c:pt idx="29">
                  <c:v>-1411532144.7292349</c:v>
                </c:pt>
                <c:pt idx="30">
                  <c:v>-1339254827.2223563</c:v>
                </c:pt>
                <c:pt idx="31">
                  <c:v>-1171852371.9615073</c:v>
                </c:pt>
                <c:pt idx="32">
                  <c:v>-1066423240.5557718</c:v>
                </c:pt>
                <c:pt idx="33">
                  <c:v>-1220811676.2542295</c:v>
                </c:pt>
                <c:pt idx="34">
                  <c:v>-1243095126.2098451</c:v>
                </c:pt>
                <c:pt idx="35">
                  <c:v>-1170441262.806107</c:v>
                </c:pt>
                <c:pt idx="36">
                  <c:v>-942097140.25844717</c:v>
                </c:pt>
                <c:pt idx="37">
                  <c:v>-1138033852.7177589</c:v>
                </c:pt>
                <c:pt idx="38">
                  <c:v>-1106702347.2198493</c:v>
                </c:pt>
                <c:pt idx="39">
                  <c:v>-1348376322.2682366</c:v>
                </c:pt>
                <c:pt idx="40">
                  <c:v>-1076324156.0764372</c:v>
                </c:pt>
                <c:pt idx="41">
                  <c:v>-1192094091.9121692</c:v>
                </c:pt>
                <c:pt idx="42">
                  <c:v>-1252032174.1968319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91F-CC43-A381-F71732744C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09118752"/>
        <c:axId val="615925184"/>
      </c:barChart>
      <c:lineChart>
        <c:grouping val="standard"/>
        <c:varyColors val="0"/>
        <c:ser>
          <c:idx val="0"/>
          <c:order val="0"/>
          <c:tx>
            <c:strRef>
              <c:f>'Figure 7'!$B$1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'Figure 7'!$A$2:$A$44</c:f>
              <c:numCache>
                <c:formatCode>[$-409]mmm\-yy;@</c:formatCode>
                <c:ptCount val="43"/>
                <c:pt idx="0">
                  <c:v>42005</c:v>
                </c:pt>
                <c:pt idx="1">
                  <c:v>42095</c:v>
                </c:pt>
                <c:pt idx="2">
                  <c:v>42186</c:v>
                </c:pt>
                <c:pt idx="3">
                  <c:v>42278</c:v>
                </c:pt>
                <c:pt idx="4">
                  <c:v>42370</c:v>
                </c:pt>
                <c:pt idx="5">
                  <c:v>42461</c:v>
                </c:pt>
                <c:pt idx="6">
                  <c:v>42552</c:v>
                </c:pt>
                <c:pt idx="7">
                  <c:v>42644</c:v>
                </c:pt>
                <c:pt idx="8">
                  <c:v>42736</c:v>
                </c:pt>
                <c:pt idx="9">
                  <c:v>42826</c:v>
                </c:pt>
                <c:pt idx="10">
                  <c:v>42917</c:v>
                </c:pt>
                <c:pt idx="11">
                  <c:v>43009</c:v>
                </c:pt>
                <c:pt idx="12">
                  <c:v>43101</c:v>
                </c:pt>
                <c:pt idx="13">
                  <c:v>43191</c:v>
                </c:pt>
                <c:pt idx="14">
                  <c:v>43282</c:v>
                </c:pt>
                <c:pt idx="15">
                  <c:v>43374</c:v>
                </c:pt>
                <c:pt idx="16">
                  <c:v>43466</c:v>
                </c:pt>
                <c:pt idx="17">
                  <c:v>43556</c:v>
                </c:pt>
                <c:pt idx="18">
                  <c:v>43647</c:v>
                </c:pt>
                <c:pt idx="19">
                  <c:v>43739</c:v>
                </c:pt>
                <c:pt idx="20">
                  <c:v>43831</c:v>
                </c:pt>
                <c:pt idx="21">
                  <c:v>43922</c:v>
                </c:pt>
                <c:pt idx="22">
                  <c:v>44013</c:v>
                </c:pt>
                <c:pt idx="23">
                  <c:v>44105</c:v>
                </c:pt>
                <c:pt idx="24">
                  <c:v>44197</c:v>
                </c:pt>
                <c:pt idx="25">
                  <c:v>44287</c:v>
                </c:pt>
                <c:pt idx="26">
                  <c:v>44378</c:v>
                </c:pt>
                <c:pt idx="27">
                  <c:v>44470</c:v>
                </c:pt>
                <c:pt idx="28">
                  <c:v>44562</c:v>
                </c:pt>
                <c:pt idx="29">
                  <c:v>44652</c:v>
                </c:pt>
                <c:pt idx="30">
                  <c:v>44743</c:v>
                </c:pt>
                <c:pt idx="31">
                  <c:v>44835</c:v>
                </c:pt>
                <c:pt idx="32">
                  <c:v>44927</c:v>
                </c:pt>
                <c:pt idx="33">
                  <c:v>45017</c:v>
                </c:pt>
                <c:pt idx="34">
                  <c:v>45108</c:v>
                </c:pt>
                <c:pt idx="35">
                  <c:v>45200</c:v>
                </c:pt>
                <c:pt idx="36">
                  <c:v>45292</c:v>
                </c:pt>
                <c:pt idx="37">
                  <c:v>45383</c:v>
                </c:pt>
                <c:pt idx="38">
                  <c:v>45474</c:v>
                </c:pt>
                <c:pt idx="39">
                  <c:v>45566</c:v>
                </c:pt>
                <c:pt idx="40">
                  <c:v>45658</c:v>
                </c:pt>
                <c:pt idx="41">
                  <c:v>45748</c:v>
                </c:pt>
                <c:pt idx="42">
                  <c:v>45839</c:v>
                </c:pt>
              </c:numCache>
            </c:numRef>
          </c:cat>
          <c:val>
            <c:numRef>
              <c:f>'Figure 7'!$B$2:$B$44</c:f>
              <c:numCache>
                <c:formatCode>#,##0.00,,,</c:formatCode>
                <c:ptCount val="43"/>
                <c:pt idx="0">
                  <c:v>3204124214.1104445</c:v>
                </c:pt>
                <c:pt idx="1">
                  <c:v>2089255602.1937027</c:v>
                </c:pt>
                <c:pt idx="2">
                  <c:v>3295593454.5293441</c:v>
                </c:pt>
                <c:pt idx="3">
                  <c:v>2943261945.3274302</c:v>
                </c:pt>
                <c:pt idx="4">
                  <c:v>3233682045.3941178</c:v>
                </c:pt>
                <c:pt idx="5">
                  <c:v>3666039618.776917</c:v>
                </c:pt>
                <c:pt idx="6">
                  <c:v>3212706017.6326685</c:v>
                </c:pt>
                <c:pt idx="7">
                  <c:v>3165109319.3518124</c:v>
                </c:pt>
                <c:pt idx="8">
                  <c:v>3199681068.3780732</c:v>
                </c:pt>
                <c:pt idx="9">
                  <c:v>1922007487.5248842</c:v>
                </c:pt>
                <c:pt idx="10">
                  <c:v>4123634379.5383234</c:v>
                </c:pt>
                <c:pt idx="11">
                  <c:v>4062720791.8659229</c:v>
                </c:pt>
                <c:pt idx="12">
                  <c:v>3355775203.1307907</c:v>
                </c:pt>
                <c:pt idx="13">
                  <c:v>3451410088.1481256</c:v>
                </c:pt>
                <c:pt idx="14">
                  <c:v>2851758975.2320838</c:v>
                </c:pt>
                <c:pt idx="15">
                  <c:v>2412739054.1145048</c:v>
                </c:pt>
                <c:pt idx="16">
                  <c:v>3363921349.1306157</c:v>
                </c:pt>
                <c:pt idx="17">
                  <c:v>1690505958.4581399</c:v>
                </c:pt>
                <c:pt idx="18">
                  <c:v>3329596949.9989405</c:v>
                </c:pt>
                <c:pt idx="19">
                  <c:v>1524949392.2039258</c:v>
                </c:pt>
                <c:pt idx="20">
                  <c:v>633088251.85902643</c:v>
                </c:pt>
                <c:pt idx="21">
                  <c:v>1493994485.7926035</c:v>
                </c:pt>
                <c:pt idx="22">
                  <c:v>2059843460.3490415</c:v>
                </c:pt>
                <c:pt idx="23">
                  <c:v>2948772959.070025</c:v>
                </c:pt>
                <c:pt idx="24">
                  <c:v>3386486971.4516273</c:v>
                </c:pt>
                <c:pt idx="25">
                  <c:v>3291342826.9958038</c:v>
                </c:pt>
                <c:pt idx="26">
                  <c:v>2694392571.7706356</c:v>
                </c:pt>
                <c:pt idx="27">
                  <c:v>1500024341.1906502</c:v>
                </c:pt>
                <c:pt idx="28">
                  <c:v>984428109.39721227</c:v>
                </c:pt>
                <c:pt idx="29">
                  <c:v>-416248056.30347371</c:v>
                </c:pt>
                <c:pt idx="30">
                  <c:v>-1550611229.4141574</c:v>
                </c:pt>
                <c:pt idx="31">
                  <c:v>-16450583.984415531</c:v>
                </c:pt>
                <c:pt idx="32">
                  <c:v>894885889.57544899</c:v>
                </c:pt>
                <c:pt idx="33">
                  <c:v>1497795939.4683161</c:v>
                </c:pt>
                <c:pt idx="34">
                  <c:v>1745889894.837955</c:v>
                </c:pt>
                <c:pt idx="35">
                  <c:v>2336199407.1827312</c:v>
                </c:pt>
                <c:pt idx="36">
                  <c:v>3183681634.7628093</c:v>
                </c:pt>
                <c:pt idx="37">
                  <c:v>3313004417.1401548</c:v>
                </c:pt>
                <c:pt idx="38">
                  <c:v>2307295058.1003695</c:v>
                </c:pt>
                <c:pt idx="39">
                  <c:v>1904972051.3640761</c:v>
                </c:pt>
                <c:pt idx="40">
                  <c:v>1928493377.6385934</c:v>
                </c:pt>
                <c:pt idx="41">
                  <c:v>2125747572.0736802</c:v>
                </c:pt>
                <c:pt idx="42">
                  <c:v>1154805226.8017852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1F-CC43-A381-F71732744C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9118752"/>
        <c:axId val="615925184"/>
      </c:lineChart>
      <c:dateAx>
        <c:axId val="60911875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low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5925184"/>
        <c:crosses val="autoZero"/>
        <c:auto val="1"/>
        <c:lblOffset val="100"/>
        <c:baseTimeUnit val="months"/>
        <c:majorUnit val="6"/>
        <c:majorTimeUnit val="months"/>
      </c:dateAx>
      <c:valAx>
        <c:axId val="615925184"/>
        <c:scaling>
          <c:orientation val="minMax"/>
          <c:min val="-4000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</a:t>
                </a:r>
                <a:r>
                  <a:rPr lang="en-US" baseline="0"/>
                  <a:t> of GDP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,,,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9118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Euro Area Financial FLows</a:t>
            </a:r>
          </a:p>
          <a:p>
            <a:pPr>
              <a:defRPr/>
            </a:pPr>
            <a:r>
              <a:rPr lang="en-US"/>
              <a:t>(4Q Moving</a:t>
            </a:r>
            <a:r>
              <a:rPr lang="en-US" baseline="0"/>
              <a:t> Average, Percenbt of GDP)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'Fin Figure'!$J$1</c:f>
              <c:strCache>
                <c:ptCount val="1"/>
                <c:pt idx="0">
                  <c:v>FDI+ Eqity Out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'Fin Figure'!$I$2:$I$43</c:f>
              <c:numCache>
                <c:formatCode>General</c:formatCode>
                <c:ptCount val="42"/>
                <c:pt idx="3" formatCode="[$-409]mmm\-yy;@">
                  <c:v>42278</c:v>
                </c:pt>
                <c:pt idx="4" formatCode="[$-409]mmm\-yy;@">
                  <c:v>42370</c:v>
                </c:pt>
                <c:pt idx="5" formatCode="[$-409]mmm\-yy;@">
                  <c:v>42461</c:v>
                </c:pt>
                <c:pt idx="6" formatCode="[$-409]mmm\-yy;@">
                  <c:v>42552</c:v>
                </c:pt>
                <c:pt idx="7" formatCode="[$-409]mmm\-yy;@">
                  <c:v>42644</c:v>
                </c:pt>
                <c:pt idx="8" formatCode="[$-409]mmm\-yy;@">
                  <c:v>42736</c:v>
                </c:pt>
                <c:pt idx="9" formatCode="[$-409]mmm\-yy;@">
                  <c:v>42826</c:v>
                </c:pt>
                <c:pt idx="10" formatCode="[$-409]mmm\-yy;@">
                  <c:v>42917</c:v>
                </c:pt>
                <c:pt idx="11" formatCode="[$-409]mmm\-yy;@">
                  <c:v>43009</c:v>
                </c:pt>
                <c:pt idx="12" formatCode="[$-409]mmm\-yy;@">
                  <c:v>43101</c:v>
                </c:pt>
                <c:pt idx="13" formatCode="[$-409]mmm\-yy;@">
                  <c:v>43191</c:v>
                </c:pt>
                <c:pt idx="14" formatCode="[$-409]mmm\-yy;@">
                  <c:v>43282</c:v>
                </c:pt>
                <c:pt idx="15" formatCode="[$-409]mmm\-yy;@">
                  <c:v>43374</c:v>
                </c:pt>
                <c:pt idx="16" formatCode="[$-409]mmm\-yy;@">
                  <c:v>43466</c:v>
                </c:pt>
                <c:pt idx="17" formatCode="[$-409]mmm\-yy;@">
                  <c:v>43556</c:v>
                </c:pt>
                <c:pt idx="18" formatCode="[$-409]mmm\-yy;@">
                  <c:v>43647</c:v>
                </c:pt>
                <c:pt idx="19" formatCode="[$-409]mmm\-yy;@">
                  <c:v>43739</c:v>
                </c:pt>
                <c:pt idx="20" formatCode="[$-409]mmm\-yy;@">
                  <c:v>43831</c:v>
                </c:pt>
                <c:pt idx="21" formatCode="[$-409]mmm\-yy;@">
                  <c:v>43922</c:v>
                </c:pt>
                <c:pt idx="22" formatCode="[$-409]mmm\-yy;@">
                  <c:v>44013</c:v>
                </c:pt>
                <c:pt idx="23" formatCode="[$-409]mmm\-yy;@">
                  <c:v>44105</c:v>
                </c:pt>
                <c:pt idx="24" formatCode="[$-409]mmm\-yy;@">
                  <c:v>44197</c:v>
                </c:pt>
                <c:pt idx="25" formatCode="[$-409]mmm\-yy;@">
                  <c:v>44287</c:v>
                </c:pt>
                <c:pt idx="26" formatCode="[$-409]mmm\-yy;@">
                  <c:v>44378</c:v>
                </c:pt>
                <c:pt idx="27" formatCode="[$-409]mmm\-yy;@">
                  <c:v>44470</c:v>
                </c:pt>
                <c:pt idx="28" formatCode="[$-409]mmm\-yy;@">
                  <c:v>44562</c:v>
                </c:pt>
                <c:pt idx="29" formatCode="[$-409]mmm\-yy;@">
                  <c:v>44652</c:v>
                </c:pt>
                <c:pt idx="30" formatCode="[$-409]mmm\-yy;@">
                  <c:v>44743</c:v>
                </c:pt>
                <c:pt idx="31" formatCode="[$-409]mmm\-yy;@">
                  <c:v>44835</c:v>
                </c:pt>
                <c:pt idx="32" formatCode="[$-409]mmm\-yy;@">
                  <c:v>44927</c:v>
                </c:pt>
                <c:pt idx="33" formatCode="[$-409]mmm\-yy;@">
                  <c:v>45017</c:v>
                </c:pt>
                <c:pt idx="34" formatCode="[$-409]mmm\-yy;@">
                  <c:v>45108</c:v>
                </c:pt>
                <c:pt idx="35" formatCode="[$-409]mmm\-yy;@">
                  <c:v>45200</c:v>
                </c:pt>
                <c:pt idx="36" formatCode="[$-409]mmm\-yy;@">
                  <c:v>45292</c:v>
                </c:pt>
                <c:pt idx="37" formatCode="[$-409]mmm\-yy;@">
                  <c:v>45383</c:v>
                </c:pt>
                <c:pt idx="38" formatCode="[$-409]mmm\-yy;@">
                  <c:v>45474</c:v>
                </c:pt>
                <c:pt idx="39" formatCode="[$-409]mmm\-yy;@">
                  <c:v>45566</c:v>
                </c:pt>
                <c:pt idx="40" formatCode="[$-409]mmm\-yy;@">
                  <c:v>45658</c:v>
                </c:pt>
                <c:pt idx="41" formatCode="[$-409]mmm\-yy;@">
                  <c:v>45748</c:v>
                </c:pt>
              </c:numCache>
            </c:numRef>
          </c:cat>
          <c:val>
            <c:numRef>
              <c:f>'Fin Figure'!$J$2:$J$43</c:f>
              <c:numCache>
                <c:formatCode>General</c:formatCode>
                <c:ptCount val="42"/>
                <c:pt idx="3" formatCode="#,##0.00,,,">
                  <c:v>11075554453.917547</c:v>
                </c:pt>
                <c:pt idx="4" formatCode="#,##0.00,,,">
                  <c:v>9003597226.2312107</c:v>
                </c:pt>
                <c:pt idx="5" formatCode="#,##0.00,,,">
                  <c:v>7552560028.2082596</c:v>
                </c:pt>
                <c:pt idx="6" formatCode="#,##0.00,,,">
                  <c:v>7378932563.6992092</c:v>
                </c:pt>
                <c:pt idx="7" formatCode="#,##0.00,,,">
                  <c:v>4794479597.3654938</c:v>
                </c:pt>
                <c:pt idx="8" formatCode="#,##0.00,,,">
                  <c:v>5937374294.6243114</c:v>
                </c:pt>
                <c:pt idx="9" formatCode="#,##0.00,,,">
                  <c:v>6954828749.5024557</c:v>
                </c:pt>
                <c:pt idx="10" formatCode="#,##0.00,,,">
                  <c:v>5026198767.1311083</c:v>
                </c:pt>
                <c:pt idx="11" formatCode="#,##0.00,,,">
                  <c:v>4611951476.0395422</c:v>
                </c:pt>
                <c:pt idx="12" formatCode="#,##0.00,,,">
                  <c:v>3322133421.1684189</c:v>
                </c:pt>
                <c:pt idx="13" formatCode="#,##0.00,,,">
                  <c:v>2333394745.7854156</c:v>
                </c:pt>
                <c:pt idx="14" formatCode="#,##0.00,,,">
                  <c:v>1938111928.0915799</c:v>
                </c:pt>
                <c:pt idx="15" formatCode="#,##0.00,,,">
                  <c:v>-1237907183.4944849</c:v>
                </c:pt>
                <c:pt idx="16" formatCode="#,##0.00,,,">
                  <c:v>-1110201106.9818201</c:v>
                </c:pt>
                <c:pt idx="17" formatCode="#,##0.00,,,">
                  <c:v>-2139462984.5006065</c:v>
                </c:pt>
                <c:pt idx="18" formatCode="#,##0.00,,,">
                  <c:v>82805665.443433762</c:v>
                </c:pt>
                <c:pt idx="19" formatCode="#,##0.00,,,">
                  <c:v>1105810081.1491566</c:v>
                </c:pt>
                <c:pt idx="20" formatCode="#,##0.00,,,">
                  <c:v>-1260112532.8228083</c:v>
                </c:pt>
                <c:pt idx="21" formatCode="#,##0.00,,,">
                  <c:v>194895135.80899239</c:v>
                </c:pt>
                <c:pt idx="22" formatCode="#,##0.00,,,">
                  <c:v>-171354869.22632563</c:v>
                </c:pt>
                <c:pt idx="23" formatCode="#,##0.00,,,">
                  <c:v>2797253642.5356359</c:v>
                </c:pt>
                <c:pt idx="24" formatCode="#,##0.00,,,">
                  <c:v>6639554780.0473442</c:v>
                </c:pt>
                <c:pt idx="25" formatCode="#,##0.00,,,">
                  <c:v>6733600767.6190119</c:v>
                </c:pt>
                <c:pt idx="26" formatCode="#,##0.00,,,">
                  <c:v>7371369678.8287935</c:v>
                </c:pt>
                <c:pt idx="27" formatCode="#,##0.00,,,">
                  <c:v>6482791573.7611904</c:v>
                </c:pt>
                <c:pt idx="28" formatCode="#,##0.00,,,">
                  <c:v>4490411520.4530706</c:v>
                </c:pt>
                <c:pt idx="29" formatCode="#,##0.00,,,">
                  <c:v>4123369382.9871144</c:v>
                </c:pt>
                <c:pt idx="30" formatCode="#,##0.00,,,">
                  <c:v>2203379128.0088468</c:v>
                </c:pt>
                <c:pt idx="31" formatCode="#,##0.00,,,">
                  <c:v>-3108551.892596364</c:v>
                </c:pt>
                <c:pt idx="32" formatCode="#,##0.00,,,">
                  <c:v>-260671265.4293696</c:v>
                </c:pt>
                <c:pt idx="33" formatCode="#,##0.00,,,">
                  <c:v>-1792185244.4126039</c:v>
                </c:pt>
                <c:pt idx="34" formatCode="#,##0.00,,,">
                  <c:v>-1335874699.905468</c:v>
                </c:pt>
                <c:pt idx="35" formatCode="#,##0.00,,,">
                  <c:v>-1948165950.4003344</c:v>
                </c:pt>
                <c:pt idx="36" formatCode="#,##0.00,,,">
                  <c:v>-1369365997.1867785</c:v>
                </c:pt>
                <c:pt idx="37" formatCode="#,##0.00,,,">
                  <c:v>-533917713.18571609</c:v>
                </c:pt>
                <c:pt idx="38" formatCode="#,##0.00,,,">
                  <c:v>-533869698.11806017</c:v>
                </c:pt>
                <c:pt idx="39" formatCode="#,##0.00,,,">
                  <c:v>2642887588.6206865</c:v>
                </c:pt>
                <c:pt idx="40" formatCode="#,##0.00,,,">
                  <c:v>2535655695.7899284</c:v>
                </c:pt>
                <c:pt idx="41" formatCode="#,##0.00,,,">
                  <c:v>2441109317.0582271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15-FF4E-8427-8350F14FBBDE}"/>
            </c:ext>
          </c:extLst>
        </c:ser>
        <c:ser>
          <c:idx val="1"/>
          <c:order val="1"/>
          <c:tx>
            <c:strRef>
              <c:f>'Fin Figure'!$K$1</c:f>
              <c:strCache>
                <c:ptCount val="1"/>
                <c:pt idx="0">
                  <c:v>FDI+Equity In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'Fin Figure'!$I$2:$I$43</c:f>
              <c:numCache>
                <c:formatCode>General</c:formatCode>
                <c:ptCount val="42"/>
                <c:pt idx="3" formatCode="[$-409]mmm\-yy;@">
                  <c:v>42278</c:v>
                </c:pt>
                <c:pt idx="4" formatCode="[$-409]mmm\-yy;@">
                  <c:v>42370</c:v>
                </c:pt>
                <c:pt idx="5" formatCode="[$-409]mmm\-yy;@">
                  <c:v>42461</c:v>
                </c:pt>
                <c:pt idx="6" formatCode="[$-409]mmm\-yy;@">
                  <c:v>42552</c:v>
                </c:pt>
                <c:pt idx="7" formatCode="[$-409]mmm\-yy;@">
                  <c:v>42644</c:v>
                </c:pt>
                <c:pt idx="8" formatCode="[$-409]mmm\-yy;@">
                  <c:v>42736</c:v>
                </c:pt>
                <c:pt idx="9" formatCode="[$-409]mmm\-yy;@">
                  <c:v>42826</c:v>
                </c:pt>
                <c:pt idx="10" formatCode="[$-409]mmm\-yy;@">
                  <c:v>42917</c:v>
                </c:pt>
                <c:pt idx="11" formatCode="[$-409]mmm\-yy;@">
                  <c:v>43009</c:v>
                </c:pt>
                <c:pt idx="12" formatCode="[$-409]mmm\-yy;@">
                  <c:v>43101</c:v>
                </c:pt>
                <c:pt idx="13" formatCode="[$-409]mmm\-yy;@">
                  <c:v>43191</c:v>
                </c:pt>
                <c:pt idx="14" formatCode="[$-409]mmm\-yy;@">
                  <c:v>43282</c:v>
                </c:pt>
                <c:pt idx="15" formatCode="[$-409]mmm\-yy;@">
                  <c:v>43374</c:v>
                </c:pt>
                <c:pt idx="16" formatCode="[$-409]mmm\-yy;@">
                  <c:v>43466</c:v>
                </c:pt>
                <c:pt idx="17" formatCode="[$-409]mmm\-yy;@">
                  <c:v>43556</c:v>
                </c:pt>
                <c:pt idx="18" formatCode="[$-409]mmm\-yy;@">
                  <c:v>43647</c:v>
                </c:pt>
                <c:pt idx="19" formatCode="[$-409]mmm\-yy;@">
                  <c:v>43739</c:v>
                </c:pt>
                <c:pt idx="20" formatCode="[$-409]mmm\-yy;@">
                  <c:v>43831</c:v>
                </c:pt>
                <c:pt idx="21" formatCode="[$-409]mmm\-yy;@">
                  <c:v>43922</c:v>
                </c:pt>
                <c:pt idx="22" formatCode="[$-409]mmm\-yy;@">
                  <c:v>44013</c:v>
                </c:pt>
                <c:pt idx="23" formatCode="[$-409]mmm\-yy;@">
                  <c:v>44105</c:v>
                </c:pt>
                <c:pt idx="24" formatCode="[$-409]mmm\-yy;@">
                  <c:v>44197</c:v>
                </c:pt>
                <c:pt idx="25" formatCode="[$-409]mmm\-yy;@">
                  <c:v>44287</c:v>
                </c:pt>
                <c:pt idx="26" formatCode="[$-409]mmm\-yy;@">
                  <c:v>44378</c:v>
                </c:pt>
                <c:pt idx="27" formatCode="[$-409]mmm\-yy;@">
                  <c:v>44470</c:v>
                </c:pt>
                <c:pt idx="28" formatCode="[$-409]mmm\-yy;@">
                  <c:v>44562</c:v>
                </c:pt>
                <c:pt idx="29" formatCode="[$-409]mmm\-yy;@">
                  <c:v>44652</c:v>
                </c:pt>
                <c:pt idx="30" formatCode="[$-409]mmm\-yy;@">
                  <c:v>44743</c:v>
                </c:pt>
                <c:pt idx="31" formatCode="[$-409]mmm\-yy;@">
                  <c:v>44835</c:v>
                </c:pt>
                <c:pt idx="32" formatCode="[$-409]mmm\-yy;@">
                  <c:v>44927</c:v>
                </c:pt>
                <c:pt idx="33" formatCode="[$-409]mmm\-yy;@">
                  <c:v>45017</c:v>
                </c:pt>
                <c:pt idx="34" formatCode="[$-409]mmm\-yy;@">
                  <c:v>45108</c:v>
                </c:pt>
                <c:pt idx="35" formatCode="[$-409]mmm\-yy;@">
                  <c:v>45200</c:v>
                </c:pt>
                <c:pt idx="36" formatCode="[$-409]mmm\-yy;@">
                  <c:v>45292</c:v>
                </c:pt>
                <c:pt idx="37" formatCode="[$-409]mmm\-yy;@">
                  <c:v>45383</c:v>
                </c:pt>
                <c:pt idx="38" formatCode="[$-409]mmm\-yy;@">
                  <c:v>45474</c:v>
                </c:pt>
                <c:pt idx="39" formatCode="[$-409]mmm\-yy;@">
                  <c:v>45566</c:v>
                </c:pt>
                <c:pt idx="40" formatCode="[$-409]mmm\-yy;@">
                  <c:v>45658</c:v>
                </c:pt>
                <c:pt idx="41" formatCode="[$-409]mmm\-yy;@">
                  <c:v>45748</c:v>
                </c:pt>
              </c:numCache>
            </c:numRef>
          </c:cat>
          <c:val>
            <c:numRef>
              <c:f>'Fin Figure'!$K$2:$K$43</c:f>
              <c:numCache>
                <c:formatCode>General</c:formatCode>
                <c:ptCount val="42"/>
                <c:pt idx="3" formatCode="#,##0.00,,,">
                  <c:v>-11059859389.056259</c:v>
                </c:pt>
                <c:pt idx="4" formatCode="#,##0.00,,,">
                  <c:v>-9106112775.5980396</c:v>
                </c:pt>
                <c:pt idx="5" formatCode="#,##0.00,,,">
                  <c:v>-8176428525.2835693</c:v>
                </c:pt>
                <c:pt idx="6" formatCode="#,##0.00,,,">
                  <c:v>-7078041530.5526009</c:v>
                </c:pt>
                <c:pt idx="7" formatCode="#,##0.00,,,">
                  <c:v>-3762554766.2401743</c:v>
                </c:pt>
                <c:pt idx="8" formatCode="#,##0.00,,,">
                  <c:v>-5154602897.6610851</c:v>
                </c:pt>
                <c:pt idx="9" formatCode="#,##0.00,,,">
                  <c:v>-6304305692.7799282</c:v>
                </c:pt>
                <c:pt idx="10" formatCode="#,##0.00,,,">
                  <c:v>-5910021842.7829714</c:v>
                </c:pt>
                <c:pt idx="11" formatCode="#,##0.00,,,">
                  <c:v>-6344011602.3712635</c:v>
                </c:pt>
                <c:pt idx="12" formatCode="#,##0.00,,,">
                  <c:v>-3699096776.3105202</c:v>
                </c:pt>
                <c:pt idx="13" formatCode="#,##0.00,,,">
                  <c:v>-1511615417.5783947</c:v>
                </c:pt>
                <c:pt idx="14" formatCode="#,##0.00,,,">
                  <c:v>-304716469.87851453</c:v>
                </c:pt>
                <c:pt idx="15" formatCode="#,##0.00,,,">
                  <c:v>1847605770.8082147</c:v>
                </c:pt>
                <c:pt idx="16" formatCode="#,##0.00,,,">
                  <c:v>1279160983.3898196</c:v>
                </c:pt>
                <c:pt idx="17" formatCode="#,##0.00,,,">
                  <c:v>711217936.41920018</c:v>
                </c:pt>
                <c:pt idx="18" formatCode="#,##0.00,,,">
                  <c:v>-2369044170.1383905</c:v>
                </c:pt>
                <c:pt idx="19" formatCode="#,##0.00,,,">
                  <c:v>-2391532342.6005516</c:v>
                </c:pt>
                <c:pt idx="20" formatCode="#,##0.00,,,">
                  <c:v>-881769205.65145159</c:v>
                </c:pt>
                <c:pt idx="21" formatCode="#,##0.00,,,">
                  <c:v>-2366564688.6796255</c:v>
                </c:pt>
                <c:pt idx="22" formatCode="#,##0.00,,,">
                  <c:v>-960398106.07106256</c:v>
                </c:pt>
                <c:pt idx="23" formatCode="#,##0.00,,,">
                  <c:v>-3355917443.961669</c:v>
                </c:pt>
                <c:pt idx="24" formatCode="#,##0.00,,,">
                  <c:v>-5832128876.7041759</c:v>
                </c:pt>
                <c:pt idx="25" formatCode="#,##0.00,,,">
                  <c:v>-4727312418.6603031</c:v>
                </c:pt>
                <c:pt idx="26" formatCode="#,##0.00,,,">
                  <c:v>-5680437883.5656834</c:v>
                </c:pt>
                <c:pt idx="27" formatCode="#,##0.00,,,">
                  <c:v>-5400402235.6579037</c:v>
                </c:pt>
                <c:pt idx="28" formatCode="#,##0.00,,,">
                  <c:v>-3802109859.8883224</c:v>
                </c:pt>
                <c:pt idx="29" formatCode="#,##0.00,,,">
                  <c:v>-2787742079.168715</c:v>
                </c:pt>
                <c:pt idx="30" formatCode="#,##0.00,,,">
                  <c:v>-1589103733.6762974</c:v>
                </c:pt>
                <c:pt idx="31" formatCode="#,##0.00,,,">
                  <c:v>257632174.78941441</c:v>
                </c:pt>
                <c:pt idx="32" formatCode="#,##0.00,,,">
                  <c:v>-325481781.77930677</c:v>
                </c:pt>
                <c:pt idx="33" formatCode="#,##0.00,,,">
                  <c:v>665270081.94736958</c:v>
                </c:pt>
                <c:pt idx="34" formatCode="#,##0.00,,,">
                  <c:v>309068966.88272512</c:v>
                </c:pt>
                <c:pt idx="35" formatCode="#,##0.00,,,">
                  <c:v>1603695517.8127987</c:v>
                </c:pt>
                <c:pt idx="36" formatCode="#,##0.00,,,">
                  <c:v>1505612798.4099839</c:v>
                </c:pt>
                <c:pt idx="37" formatCode="#,##0.00,,,">
                  <c:v>625776482.65181851</c:v>
                </c:pt>
                <c:pt idx="38" formatCode="#,##0.00,,,">
                  <c:v>728157763.5527482</c:v>
                </c:pt>
                <c:pt idx="39" formatCode="#,##0.00,,,">
                  <c:v>-2375706525.7003293</c:v>
                </c:pt>
                <c:pt idx="40" formatCode="#,##0.00,,,">
                  <c:v>-3112995154.9885044</c:v>
                </c:pt>
                <c:pt idx="41" formatCode="#,##0.00,,,">
                  <c:v>-2806323602.3056231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615-FF4E-8427-8350F14FBBDE}"/>
            </c:ext>
          </c:extLst>
        </c:ser>
        <c:ser>
          <c:idx val="2"/>
          <c:order val="2"/>
          <c:tx>
            <c:strRef>
              <c:f>'Fin Figure'!$L$1</c:f>
              <c:strCache>
                <c:ptCount val="1"/>
                <c:pt idx="0">
                  <c:v>Debt+Other Out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'Fin Figure'!$I$2:$I$43</c:f>
              <c:numCache>
                <c:formatCode>General</c:formatCode>
                <c:ptCount val="42"/>
                <c:pt idx="3" formatCode="[$-409]mmm\-yy;@">
                  <c:v>42278</c:v>
                </c:pt>
                <c:pt idx="4" formatCode="[$-409]mmm\-yy;@">
                  <c:v>42370</c:v>
                </c:pt>
                <c:pt idx="5" formatCode="[$-409]mmm\-yy;@">
                  <c:v>42461</c:v>
                </c:pt>
                <c:pt idx="6" formatCode="[$-409]mmm\-yy;@">
                  <c:v>42552</c:v>
                </c:pt>
                <c:pt idx="7" formatCode="[$-409]mmm\-yy;@">
                  <c:v>42644</c:v>
                </c:pt>
                <c:pt idx="8" formatCode="[$-409]mmm\-yy;@">
                  <c:v>42736</c:v>
                </c:pt>
                <c:pt idx="9" formatCode="[$-409]mmm\-yy;@">
                  <c:v>42826</c:v>
                </c:pt>
                <c:pt idx="10" formatCode="[$-409]mmm\-yy;@">
                  <c:v>42917</c:v>
                </c:pt>
                <c:pt idx="11" formatCode="[$-409]mmm\-yy;@">
                  <c:v>43009</c:v>
                </c:pt>
                <c:pt idx="12" formatCode="[$-409]mmm\-yy;@">
                  <c:v>43101</c:v>
                </c:pt>
                <c:pt idx="13" formatCode="[$-409]mmm\-yy;@">
                  <c:v>43191</c:v>
                </c:pt>
                <c:pt idx="14" formatCode="[$-409]mmm\-yy;@">
                  <c:v>43282</c:v>
                </c:pt>
                <c:pt idx="15" formatCode="[$-409]mmm\-yy;@">
                  <c:v>43374</c:v>
                </c:pt>
                <c:pt idx="16" formatCode="[$-409]mmm\-yy;@">
                  <c:v>43466</c:v>
                </c:pt>
                <c:pt idx="17" formatCode="[$-409]mmm\-yy;@">
                  <c:v>43556</c:v>
                </c:pt>
                <c:pt idx="18" formatCode="[$-409]mmm\-yy;@">
                  <c:v>43647</c:v>
                </c:pt>
                <c:pt idx="19" formatCode="[$-409]mmm\-yy;@">
                  <c:v>43739</c:v>
                </c:pt>
                <c:pt idx="20" formatCode="[$-409]mmm\-yy;@">
                  <c:v>43831</c:v>
                </c:pt>
                <c:pt idx="21" formatCode="[$-409]mmm\-yy;@">
                  <c:v>43922</c:v>
                </c:pt>
                <c:pt idx="22" formatCode="[$-409]mmm\-yy;@">
                  <c:v>44013</c:v>
                </c:pt>
                <c:pt idx="23" formatCode="[$-409]mmm\-yy;@">
                  <c:v>44105</c:v>
                </c:pt>
                <c:pt idx="24" formatCode="[$-409]mmm\-yy;@">
                  <c:v>44197</c:v>
                </c:pt>
                <c:pt idx="25" formatCode="[$-409]mmm\-yy;@">
                  <c:v>44287</c:v>
                </c:pt>
                <c:pt idx="26" formatCode="[$-409]mmm\-yy;@">
                  <c:v>44378</c:v>
                </c:pt>
                <c:pt idx="27" formatCode="[$-409]mmm\-yy;@">
                  <c:v>44470</c:v>
                </c:pt>
                <c:pt idx="28" formatCode="[$-409]mmm\-yy;@">
                  <c:v>44562</c:v>
                </c:pt>
                <c:pt idx="29" formatCode="[$-409]mmm\-yy;@">
                  <c:v>44652</c:v>
                </c:pt>
                <c:pt idx="30" formatCode="[$-409]mmm\-yy;@">
                  <c:v>44743</c:v>
                </c:pt>
                <c:pt idx="31" formatCode="[$-409]mmm\-yy;@">
                  <c:v>44835</c:v>
                </c:pt>
                <c:pt idx="32" formatCode="[$-409]mmm\-yy;@">
                  <c:v>44927</c:v>
                </c:pt>
                <c:pt idx="33" formatCode="[$-409]mmm\-yy;@">
                  <c:v>45017</c:v>
                </c:pt>
                <c:pt idx="34" formatCode="[$-409]mmm\-yy;@">
                  <c:v>45108</c:v>
                </c:pt>
                <c:pt idx="35" formatCode="[$-409]mmm\-yy;@">
                  <c:v>45200</c:v>
                </c:pt>
                <c:pt idx="36" formatCode="[$-409]mmm\-yy;@">
                  <c:v>45292</c:v>
                </c:pt>
                <c:pt idx="37" formatCode="[$-409]mmm\-yy;@">
                  <c:v>45383</c:v>
                </c:pt>
                <c:pt idx="38" formatCode="[$-409]mmm\-yy;@">
                  <c:v>45474</c:v>
                </c:pt>
                <c:pt idx="39" formatCode="[$-409]mmm\-yy;@">
                  <c:v>45566</c:v>
                </c:pt>
                <c:pt idx="40" formatCode="[$-409]mmm\-yy;@">
                  <c:v>45658</c:v>
                </c:pt>
                <c:pt idx="41" formatCode="[$-409]mmm\-yy;@">
                  <c:v>45748</c:v>
                </c:pt>
              </c:numCache>
            </c:numRef>
          </c:cat>
          <c:val>
            <c:numRef>
              <c:f>'Fin Figure'!$L$2:$L$43</c:f>
              <c:numCache>
                <c:formatCode>General</c:formatCode>
                <c:ptCount val="42"/>
                <c:pt idx="3" formatCode="#,##0.00,,,">
                  <c:v>1307024117.7686143</c:v>
                </c:pt>
                <c:pt idx="4" formatCode="#,##0.00,,,">
                  <c:v>208040960.02239907</c:v>
                </c:pt>
                <c:pt idx="5" formatCode="#,##0.00,,,">
                  <c:v>3846770931.4187207</c:v>
                </c:pt>
                <c:pt idx="6" formatCode="#,##0.00,,,">
                  <c:v>5147671225.4225922</c:v>
                </c:pt>
                <c:pt idx="7" formatCode="#,##0.00,,,">
                  <c:v>5752025947.9793615</c:v>
                </c:pt>
                <c:pt idx="8" formatCode="#,##0.00,,,">
                  <c:v>6972819546.4691639</c:v>
                </c:pt>
                <c:pt idx="9" formatCode="#,##0.00,,,">
                  <c:v>4917684924.0609522</c:v>
                </c:pt>
                <c:pt idx="10" formatCode="#,##0.00,,,">
                  <c:v>5238307571.5640182</c:v>
                </c:pt>
                <c:pt idx="11" formatCode="#,##0.00,,,">
                  <c:v>5576562413.9382706</c:v>
                </c:pt>
                <c:pt idx="12" formatCode="#,##0.00,,,">
                  <c:v>4557373380.1263428</c:v>
                </c:pt>
                <c:pt idx="13" formatCode="#,##0.00,,,">
                  <c:v>4404965955.7942257</c:v>
                </c:pt>
                <c:pt idx="14" formatCode="#,##0.00,,,">
                  <c:v>3853446153.3389821</c:v>
                </c:pt>
                <c:pt idx="15" formatCode="#,##0.00,,,">
                  <c:v>3047265883.7523165</c:v>
                </c:pt>
                <c:pt idx="16" formatCode="#,##0.00,,,">
                  <c:v>3052640929.1099544</c:v>
                </c:pt>
                <c:pt idx="17" formatCode="#,##0.00,,,">
                  <c:v>4603281167.6002417</c:v>
                </c:pt>
                <c:pt idx="18" formatCode="#,##0.00,,,">
                  <c:v>6261244257.8995457</c:v>
                </c:pt>
                <c:pt idx="19" formatCode="#,##0.00,,,">
                  <c:v>4611516380.3377857</c:v>
                </c:pt>
                <c:pt idx="20" formatCode="#,##0.00,,,">
                  <c:v>8071696058.341013</c:v>
                </c:pt>
                <c:pt idx="21" formatCode="#,##0.00,,,">
                  <c:v>5024957417.5608234</c:v>
                </c:pt>
                <c:pt idx="22" formatCode="#,##0.00,,,">
                  <c:v>3359024440.4919939</c:v>
                </c:pt>
                <c:pt idx="23" formatCode="#,##0.00,,,">
                  <c:v>5664178291.488965</c:v>
                </c:pt>
                <c:pt idx="24" formatCode="#,##0.00,,,">
                  <c:v>1996607633.58675</c:v>
                </c:pt>
                <c:pt idx="25" formatCode="#,##0.00,,,">
                  <c:v>3641963456.4031248</c:v>
                </c:pt>
                <c:pt idx="26" formatCode="#,##0.00,,,">
                  <c:v>4153032808.3089848</c:v>
                </c:pt>
                <c:pt idx="27" formatCode="#,##0.00,,,">
                  <c:v>5681514732.4748993</c:v>
                </c:pt>
                <c:pt idx="28" formatCode="#,##0.00,,,">
                  <c:v>6100662520.7902899</c:v>
                </c:pt>
                <c:pt idx="29" formatCode="#,##0.00,,,">
                  <c:v>4618730998.5431414</c:v>
                </c:pt>
                <c:pt idx="30" formatCode="#,##0.00,,,">
                  <c:v>3055096966.329289</c:v>
                </c:pt>
                <c:pt idx="31" formatCode="#,##0.00,,,">
                  <c:v>-271831756.43239689</c:v>
                </c:pt>
                <c:pt idx="32" formatCode="#,##0.00,,,">
                  <c:v>-135507351.53593898</c:v>
                </c:pt>
                <c:pt idx="33" formatCode="#,##0.00,,,">
                  <c:v>1105989167.9466386</c:v>
                </c:pt>
                <c:pt idx="34" formatCode="#,##0.00,,,">
                  <c:v>2193280588.4340515</c:v>
                </c:pt>
                <c:pt idx="35" formatCode="#,##0.00,,,">
                  <c:v>3758452882.2767143</c:v>
                </c:pt>
                <c:pt idx="36" formatCode="#,##0.00,,,">
                  <c:v>4131345624.7041073</c:v>
                </c:pt>
                <c:pt idx="37" formatCode="#,##0.00,,,">
                  <c:v>4325929130.7823353</c:v>
                </c:pt>
                <c:pt idx="38" formatCode="#,##0.00,,,">
                  <c:v>5933628745.7604294</c:v>
                </c:pt>
                <c:pt idx="39" formatCode="#,##0.00,,,">
                  <c:v>5396841781.4631481</c:v>
                </c:pt>
                <c:pt idx="40" formatCode="#,##0.00,,,">
                  <c:v>6952860203.2400913</c:v>
                </c:pt>
                <c:pt idx="41" formatCode="#,##0.00,,,">
                  <c:v>7788526323.2873993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615-FF4E-8427-8350F14FBBDE}"/>
            </c:ext>
          </c:extLst>
        </c:ser>
        <c:ser>
          <c:idx val="3"/>
          <c:order val="3"/>
          <c:tx>
            <c:strRef>
              <c:f>'Fin Figure'!$M$1</c:f>
              <c:strCache>
                <c:ptCount val="1"/>
                <c:pt idx="0">
                  <c:v>Debt+Other In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'Fin Figure'!$I$2:$I$43</c:f>
              <c:numCache>
                <c:formatCode>General</c:formatCode>
                <c:ptCount val="42"/>
                <c:pt idx="3" formatCode="[$-409]mmm\-yy;@">
                  <c:v>42278</c:v>
                </c:pt>
                <c:pt idx="4" formatCode="[$-409]mmm\-yy;@">
                  <c:v>42370</c:v>
                </c:pt>
                <c:pt idx="5" formatCode="[$-409]mmm\-yy;@">
                  <c:v>42461</c:v>
                </c:pt>
                <c:pt idx="6" formatCode="[$-409]mmm\-yy;@">
                  <c:v>42552</c:v>
                </c:pt>
                <c:pt idx="7" formatCode="[$-409]mmm\-yy;@">
                  <c:v>42644</c:v>
                </c:pt>
                <c:pt idx="8" formatCode="[$-409]mmm\-yy;@">
                  <c:v>42736</c:v>
                </c:pt>
                <c:pt idx="9" formatCode="[$-409]mmm\-yy;@">
                  <c:v>42826</c:v>
                </c:pt>
                <c:pt idx="10" formatCode="[$-409]mmm\-yy;@">
                  <c:v>42917</c:v>
                </c:pt>
                <c:pt idx="11" formatCode="[$-409]mmm\-yy;@">
                  <c:v>43009</c:v>
                </c:pt>
                <c:pt idx="12" formatCode="[$-409]mmm\-yy;@">
                  <c:v>43101</c:v>
                </c:pt>
                <c:pt idx="13" formatCode="[$-409]mmm\-yy;@">
                  <c:v>43191</c:v>
                </c:pt>
                <c:pt idx="14" formatCode="[$-409]mmm\-yy;@">
                  <c:v>43282</c:v>
                </c:pt>
                <c:pt idx="15" formatCode="[$-409]mmm\-yy;@">
                  <c:v>43374</c:v>
                </c:pt>
                <c:pt idx="16" formatCode="[$-409]mmm\-yy;@">
                  <c:v>43466</c:v>
                </c:pt>
                <c:pt idx="17" formatCode="[$-409]mmm\-yy;@">
                  <c:v>43556</c:v>
                </c:pt>
                <c:pt idx="18" formatCode="[$-409]mmm\-yy;@">
                  <c:v>43647</c:v>
                </c:pt>
                <c:pt idx="19" formatCode="[$-409]mmm\-yy;@">
                  <c:v>43739</c:v>
                </c:pt>
                <c:pt idx="20" formatCode="[$-409]mmm\-yy;@">
                  <c:v>43831</c:v>
                </c:pt>
                <c:pt idx="21" formatCode="[$-409]mmm\-yy;@">
                  <c:v>43922</c:v>
                </c:pt>
                <c:pt idx="22" formatCode="[$-409]mmm\-yy;@">
                  <c:v>44013</c:v>
                </c:pt>
                <c:pt idx="23" formatCode="[$-409]mmm\-yy;@">
                  <c:v>44105</c:v>
                </c:pt>
                <c:pt idx="24" formatCode="[$-409]mmm\-yy;@">
                  <c:v>44197</c:v>
                </c:pt>
                <c:pt idx="25" formatCode="[$-409]mmm\-yy;@">
                  <c:v>44287</c:v>
                </c:pt>
                <c:pt idx="26" formatCode="[$-409]mmm\-yy;@">
                  <c:v>44378</c:v>
                </c:pt>
                <c:pt idx="27" formatCode="[$-409]mmm\-yy;@">
                  <c:v>44470</c:v>
                </c:pt>
                <c:pt idx="28" formatCode="[$-409]mmm\-yy;@">
                  <c:v>44562</c:v>
                </c:pt>
                <c:pt idx="29" formatCode="[$-409]mmm\-yy;@">
                  <c:v>44652</c:v>
                </c:pt>
                <c:pt idx="30" formatCode="[$-409]mmm\-yy;@">
                  <c:v>44743</c:v>
                </c:pt>
                <c:pt idx="31" formatCode="[$-409]mmm\-yy;@">
                  <c:v>44835</c:v>
                </c:pt>
                <c:pt idx="32" formatCode="[$-409]mmm\-yy;@">
                  <c:v>44927</c:v>
                </c:pt>
                <c:pt idx="33" formatCode="[$-409]mmm\-yy;@">
                  <c:v>45017</c:v>
                </c:pt>
                <c:pt idx="34" formatCode="[$-409]mmm\-yy;@">
                  <c:v>45108</c:v>
                </c:pt>
                <c:pt idx="35" formatCode="[$-409]mmm\-yy;@">
                  <c:v>45200</c:v>
                </c:pt>
                <c:pt idx="36" formatCode="[$-409]mmm\-yy;@">
                  <c:v>45292</c:v>
                </c:pt>
                <c:pt idx="37" formatCode="[$-409]mmm\-yy;@">
                  <c:v>45383</c:v>
                </c:pt>
                <c:pt idx="38" formatCode="[$-409]mmm\-yy;@">
                  <c:v>45474</c:v>
                </c:pt>
                <c:pt idx="39" formatCode="[$-409]mmm\-yy;@">
                  <c:v>45566</c:v>
                </c:pt>
                <c:pt idx="40" formatCode="[$-409]mmm\-yy;@">
                  <c:v>45658</c:v>
                </c:pt>
                <c:pt idx="41" formatCode="[$-409]mmm\-yy;@">
                  <c:v>45748</c:v>
                </c:pt>
              </c:numCache>
            </c:numRef>
          </c:cat>
          <c:val>
            <c:numRef>
              <c:f>'Fin Figure'!$M$2:$M$43</c:f>
              <c:numCache>
                <c:formatCode>General</c:formatCode>
                <c:ptCount val="42"/>
                <c:pt idx="3" formatCode="#,##0.00,,,">
                  <c:v>345277460.45154071</c:v>
                </c:pt>
                <c:pt idx="4" formatCode="#,##0.00,,,">
                  <c:v>1819136659.9035637</c:v>
                </c:pt>
                <c:pt idx="5" formatCode="#,##0.00,,,">
                  <c:v>-403314779.30942369</c:v>
                </c:pt>
                <c:pt idx="6" formatCode="#,##0.00,,,">
                  <c:v>-2397245894.9052162</c:v>
                </c:pt>
                <c:pt idx="7" formatCode="#,##0.00,,,">
                  <c:v>-3607011836.3343496</c:v>
                </c:pt>
                <c:pt idx="8" formatCode="#,##0.00,,,">
                  <c:v>-4265028037.0031967</c:v>
                </c:pt>
                <c:pt idx="9" formatCode="#,##0.00,,,">
                  <c:v>-2757758601.2249951</c:v>
                </c:pt>
                <c:pt idx="10" formatCode="#,##0.00,,,">
                  <c:v>-1479375226.7371316</c:v>
                </c:pt>
                <c:pt idx="11" formatCode="#,##0.00,,,">
                  <c:v>-883264333.72480392</c:v>
                </c:pt>
                <c:pt idx="12" formatCode="#,##0.00,,,">
                  <c:v>-624790173.3226018</c:v>
                </c:pt>
                <c:pt idx="13" formatCode="#,##0.00,,,">
                  <c:v>-1715913296.4736192</c:v>
                </c:pt>
                <c:pt idx="14" formatCode="#,##0.00,,,">
                  <c:v>-2503935537.806354</c:v>
                </c:pt>
                <c:pt idx="15" formatCode="#,##0.00,,,">
                  <c:v>-1695171889.4829097</c:v>
                </c:pt>
                <c:pt idx="16" formatCode="#,##0.00,,,">
                  <c:v>-1305628099.098917</c:v>
                </c:pt>
                <c:pt idx="17" formatCode="#,##0.00,,,">
                  <c:v>-1991361086.1261494</c:v>
                </c:pt>
                <c:pt idx="18" formatCode="#,##0.00,,,">
                  <c:v>-2566692821.247952</c:v>
                </c:pt>
                <c:pt idx="19" formatCode="#,##0.00,,,">
                  <c:v>-1540693626.919462</c:v>
                </c:pt>
                <c:pt idx="20" formatCode="#,##0.00,,,">
                  <c:v>-5473945749.2266665</c:v>
                </c:pt>
                <c:pt idx="21" formatCode="#,##0.00,,,">
                  <c:v>-2643701887.7502184</c:v>
                </c:pt>
                <c:pt idx="22" formatCode="#,##0.00,,,">
                  <c:v>-1641078903.554384</c:v>
                </c:pt>
                <c:pt idx="23" formatCode="#,##0.00,,,">
                  <c:v>-3971152433.2509732</c:v>
                </c:pt>
                <c:pt idx="24" formatCode="#,##0.00,,,">
                  <c:v>-454940730.7872833</c:v>
                </c:pt>
                <c:pt idx="25" formatCode="#,##0.00,,,">
                  <c:v>-1868666397.5955353</c:v>
                </c:pt>
                <c:pt idx="26" formatCode="#,##0.00,,,">
                  <c:v>-3680326711.2561035</c:v>
                </c:pt>
                <c:pt idx="27" formatCode="#,##0.00,,,">
                  <c:v>-5318436010.4536142</c:v>
                </c:pt>
                <c:pt idx="28" formatCode="#,##0.00,,,">
                  <c:v>-6037363795.1224422</c:v>
                </c:pt>
                <c:pt idx="29" formatCode="#,##0.00,,,">
                  <c:v>-6233405854.6599083</c:v>
                </c:pt>
                <c:pt idx="30" formatCode="#,##0.00,,,">
                  <c:v>-4033792586.5607615</c:v>
                </c:pt>
                <c:pt idx="31" formatCode="#,##0.00,,,">
                  <c:v>-508720380.93626142</c:v>
                </c:pt>
                <c:pt idx="32" formatCode="#,##0.00,,,">
                  <c:v>289339114.22267675</c:v>
                </c:pt>
                <c:pt idx="33" formatCode="#,##0.00,,,">
                  <c:v>130847475.6011318</c:v>
                </c:pt>
                <c:pt idx="34" formatCode="#,##0.00,,,">
                  <c:v>-9765070.5507618189</c:v>
                </c:pt>
                <c:pt idx="35" formatCode="#,##0.00,,,">
                  <c:v>-1463325530.7649548</c:v>
                </c:pt>
                <c:pt idx="36" formatCode="#,##0.00,,,">
                  <c:v>-1588110489.3659253</c:v>
                </c:pt>
                <c:pt idx="37" formatCode="#,##0.00,,,">
                  <c:v>-1634836451.3656116</c:v>
                </c:pt>
                <c:pt idx="38" formatCode="#,##0.00,,,">
                  <c:v>-2793731694.5705633</c:v>
                </c:pt>
                <c:pt idx="39" formatCode="#,##0.00,,,">
                  <c:v>-2719771285.306354</c:v>
                </c:pt>
                <c:pt idx="40" formatCode="#,##0.00,,,">
                  <c:v>-3630429688.2410841</c:v>
                </c:pt>
                <c:pt idx="41" formatCode="#,##0.00,,,">
                  <c:v>-4775661988.6889915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615-FF4E-8427-8350F14FBBDE}"/>
            </c:ext>
          </c:extLst>
        </c:ser>
        <c:ser>
          <c:idx val="4"/>
          <c:order val="4"/>
          <c:tx>
            <c:strRef>
              <c:f>'Fin Figure'!$N$1</c:f>
              <c:strCache>
                <c:ptCount val="1"/>
                <c:pt idx="0">
                  <c:v>Reserves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'Fin Figure'!$I$2:$I$43</c:f>
              <c:numCache>
                <c:formatCode>General</c:formatCode>
                <c:ptCount val="42"/>
                <c:pt idx="3" formatCode="[$-409]mmm\-yy;@">
                  <c:v>42278</c:v>
                </c:pt>
                <c:pt idx="4" formatCode="[$-409]mmm\-yy;@">
                  <c:v>42370</c:v>
                </c:pt>
                <c:pt idx="5" formatCode="[$-409]mmm\-yy;@">
                  <c:v>42461</c:v>
                </c:pt>
                <c:pt idx="6" formatCode="[$-409]mmm\-yy;@">
                  <c:v>42552</c:v>
                </c:pt>
                <c:pt idx="7" formatCode="[$-409]mmm\-yy;@">
                  <c:v>42644</c:v>
                </c:pt>
                <c:pt idx="8" formatCode="[$-409]mmm\-yy;@">
                  <c:v>42736</c:v>
                </c:pt>
                <c:pt idx="9" formatCode="[$-409]mmm\-yy;@">
                  <c:v>42826</c:v>
                </c:pt>
                <c:pt idx="10" formatCode="[$-409]mmm\-yy;@">
                  <c:v>42917</c:v>
                </c:pt>
                <c:pt idx="11" formatCode="[$-409]mmm\-yy;@">
                  <c:v>43009</c:v>
                </c:pt>
                <c:pt idx="12" formatCode="[$-409]mmm\-yy;@">
                  <c:v>43101</c:v>
                </c:pt>
                <c:pt idx="13" formatCode="[$-409]mmm\-yy;@">
                  <c:v>43191</c:v>
                </c:pt>
                <c:pt idx="14" formatCode="[$-409]mmm\-yy;@">
                  <c:v>43282</c:v>
                </c:pt>
                <c:pt idx="15" formatCode="[$-409]mmm\-yy;@">
                  <c:v>43374</c:v>
                </c:pt>
                <c:pt idx="16" formatCode="[$-409]mmm\-yy;@">
                  <c:v>43466</c:v>
                </c:pt>
                <c:pt idx="17" formatCode="[$-409]mmm\-yy;@">
                  <c:v>43556</c:v>
                </c:pt>
                <c:pt idx="18" formatCode="[$-409]mmm\-yy;@">
                  <c:v>43647</c:v>
                </c:pt>
                <c:pt idx="19" formatCode="[$-409]mmm\-yy;@">
                  <c:v>43739</c:v>
                </c:pt>
                <c:pt idx="20" formatCode="[$-409]mmm\-yy;@">
                  <c:v>43831</c:v>
                </c:pt>
                <c:pt idx="21" formatCode="[$-409]mmm\-yy;@">
                  <c:v>43922</c:v>
                </c:pt>
                <c:pt idx="22" formatCode="[$-409]mmm\-yy;@">
                  <c:v>44013</c:v>
                </c:pt>
                <c:pt idx="23" formatCode="[$-409]mmm\-yy;@">
                  <c:v>44105</c:v>
                </c:pt>
                <c:pt idx="24" formatCode="[$-409]mmm\-yy;@">
                  <c:v>44197</c:v>
                </c:pt>
                <c:pt idx="25" formatCode="[$-409]mmm\-yy;@">
                  <c:v>44287</c:v>
                </c:pt>
                <c:pt idx="26" formatCode="[$-409]mmm\-yy;@">
                  <c:v>44378</c:v>
                </c:pt>
                <c:pt idx="27" formatCode="[$-409]mmm\-yy;@">
                  <c:v>44470</c:v>
                </c:pt>
                <c:pt idx="28" formatCode="[$-409]mmm\-yy;@">
                  <c:v>44562</c:v>
                </c:pt>
                <c:pt idx="29" formatCode="[$-409]mmm\-yy;@">
                  <c:v>44652</c:v>
                </c:pt>
                <c:pt idx="30" formatCode="[$-409]mmm\-yy;@">
                  <c:v>44743</c:v>
                </c:pt>
                <c:pt idx="31" formatCode="[$-409]mmm\-yy;@">
                  <c:v>44835</c:v>
                </c:pt>
                <c:pt idx="32" formatCode="[$-409]mmm\-yy;@">
                  <c:v>44927</c:v>
                </c:pt>
                <c:pt idx="33" formatCode="[$-409]mmm\-yy;@">
                  <c:v>45017</c:v>
                </c:pt>
                <c:pt idx="34" formatCode="[$-409]mmm\-yy;@">
                  <c:v>45108</c:v>
                </c:pt>
                <c:pt idx="35" formatCode="[$-409]mmm\-yy;@">
                  <c:v>45200</c:v>
                </c:pt>
                <c:pt idx="36" formatCode="[$-409]mmm\-yy;@">
                  <c:v>45292</c:v>
                </c:pt>
                <c:pt idx="37" formatCode="[$-409]mmm\-yy;@">
                  <c:v>45383</c:v>
                </c:pt>
                <c:pt idx="38" formatCode="[$-409]mmm\-yy;@">
                  <c:v>45474</c:v>
                </c:pt>
                <c:pt idx="39" formatCode="[$-409]mmm\-yy;@">
                  <c:v>45566</c:v>
                </c:pt>
                <c:pt idx="40" formatCode="[$-409]mmm\-yy;@">
                  <c:v>45658</c:v>
                </c:pt>
                <c:pt idx="41" formatCode="[$-409]mmm\-yy;@">
                  <c:v>45748</c:v>
                </c:pt>
              </c:numCache>
            </c:numRef>
          </c:cat>
          <c:val>
            <c:numRef>
              <c:f>'Fin Figure'!$N$2:$N$43</c:f>
              <c:numCache>
                <c:formatCode>General</c:formatCode>
                <c:ptCount val="42"/>
                <c:pt idx="3" formatCode="#,##0.00,,,">
                  <c:v>97275099.798785806</c:v>
                </c:pt>
                <c:pt idx="4" formatCode="#,##0.00,,,">
                  <c:v>54422672.850299694</c:v>
                </c:pt>
                <c:pt idx="5" formatCode="#,##0.00,,,">
                  <c:v>97870102.511887744</c:v>
                </c:pt>
                <c:pt idx="6" formatCode="#,##0.00,,,">
                  <c:v>144407600.18783975</c:v>
                </c:pt>
                <c:pt idx="7" formatCode="#,##0.00,,,">
                  <c:v>143639685.19357318</c:v>
                </c:pt>
                <c:pt idx="8" formatCode="#,##0.00,,,">
                  <c:v>110886373.11234337</c:v>
                </c:pt>
                <c:pt idx="9" formatCode="#,##0.00,,,">
                  <c:v>77394575.382435426</c:v>
                </c:pt>
                <c:pt idx="10" formatCode="#,##0.00,,,">
                  <c:v>14055120.247990958</c:v>
                </c:pt>
                <c:pt idx="11" formatCode="#,##0.00,,,">
                  <c:v>-11232474.302701112</c:v>
                </c:pt>
                <c:pt idx="12" formatCode="#,##0.00,,,">
                  <c:v>105500823.99775533</c:v>
                </c:pt>
                <c:pt idx="13" formatCode="#,##0.00,,,">
                  <c:v>174102281.56634682</c:v>
                </c:pt>
                <c:pt idx="14" formatCode="#,##0.00,,,">
                  <c:v>182106416.15827888</c:v>
                </c:pt>
                <c:pt idx="15" formatCode="#,##0.00,,,">
                  <c:v>216382298.80116352</c:v>
                </c:pt>
                <c:pt idx="16" formatCode="#,##0.00,,,">
                  <c:v>139776641.76573524</c:v>
                </c:pt>
                <c:pt idx="17" formatCode="#,##0.00,,,">
                  <c:v>103722015.98938146</c:v>
                </c:pt>
                <c:pt idx="18" formatCode="#,##0.00,,,">
                  <c:v>109101856.13119055</c:v>
                </c:pt>
                <c:pt idx="19" formatCode="#,##0.00,,,">
                  <c:v>49315381.678874955</c:v>
                </c:pt>
                <c:pt idx="20" formatCode="#,##0.00,,,">
                  <c:v>65466391.761129312</c:v>
                </c:pt>
                <c:pt idx="21" formatCode="#,##0.00,,,">
                  <c:v>76838771.296656072</c:v>
                </c:pt>
                <c:pt idx="22" formatCode="#,##0.00,,,">
                  <c:v>90013244.908363685</c:v>
                </c:pt>
                <c:pt idx="23" formatCode="#,##0.00,,,">
                  <c:v>115996684.43845046</c:v>
                </c:pt>
                <c:pt idx="24" formatCode="#,##0.00,,,">
                  <c:v>52959661.663178518</c:v>
                </c:pt>
                <c:pt idx="25" formatCode="#,##0.00,,,">
                  <c:v>81280538.08595112</c:v>
                </c:pt>
                <c:pt idx="26" formatCode="#,##0.00,,,">
                  <c:v>1018339726.7346702</c:v>
                </c:pt>
                <c:pt idx="27" formatCode="#,##0.00,,,">
                  <c:v>1022465907.0376589</c:v>
                </c:pt>
                <c:pt idx="28" formatCode="#,##0.00,,,">
                  <c:v>1038917046.4898243</c:v>
                </c:pt>
                <c:pt idx="29" formatCode="#,##0.00,,,">
                  <c:v>994445522.04735887</c:v>
                </c:pt>
                <c:pt idx="30" formatCode="#,##0.00,,,">
                  <c:v>89583660.166095808</c:v>
                </c:pt>
                <c:pt idx="31" formatCode="#,##0.00,,,">
                  <c:v>132307684.01506796</c:v>
                </c:pt>
                <c:pt idx="32" formatCode="#,##0.00,,,">
                  <c:v>6805425.2232610136</c:v>
                </c:pt>
                <c:pt idx="33" formatCode="#,##0.00,,,">
                  <c:v>1913340.3086428195</c:v>
                </c:pt>
                <c:pt idx="34" formatCode="#,##0.00,,,">
                  <c:v>-63052819.489221767</c:v>
                </c:pt>
                <c:pt idx="35" formatCode="#,##0.00,,,">
                  <c:v>-86465513.08659704</c:v>
                </c:pt>
                <c:pt idx="36" formatCode="#,##0.00,,,">
                  <c:v>48825306.986562259</c:v>
                </c:pt>
                <c:pt idx="37" formatCode="#,##0.00,,,">
                  <c:v>59837934.020047583</c:v>
                </c:pt>
                <c:pt idx="38" formatCode="#,##0.00,,,">
                  <c:v>50368429.71466668</c:v>
                </c:pt>
                <c:pt idx="39" formatCode="#,##0.00,,,">
                  <c:v>31137716.166918363</c:v>
                </c:pt>
                <c:pt idx="40" formatCode="#,##0.00,,,">
                  <c:v>17150048.267267581</c:v>
                </c:pt>
                <c:pt idx="41" formatCode="#,##0.00,,,">
                  <c:v>47606712.678604051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615-FF4E-8427-8350F14FBB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926187312"/>
        <c:axId val="926049696"/>
      </c:barChart>
      <c:lineChart>
        <c:grouping val="standard"/>
        <c:varyColors val="0"/>
        <c:ser>
          <c:idx val="5"/>
          <c:order val="5"/>
          <c:tx>
            <c:strRef>
              <c:f>'Fin Figure'!$O$1</c:f>
              <c:strCache>
                <c:ptCount val="1"/>
                <c:pt idx="0">
                  <c:v>Net Flow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'Fin Figure'!$I$2:$I$43</c:f>
              <c:numCache>
                <c:formatCode>General</c:formatCode>
                <c:ptCount val="42"/>
                <c:pt idx="3" formatCode="[$-409]mmm\-yy;@">
                  <c:v>42278</c:v>
                </c:pt>
                <c:pt idx="4" formatCode="[$-409]mmm\-yy;@">
                  <c:v>42370</c:v>
                </c:pt>
                <c:pt idx="5" formatCode="[$-409]mmm\-yy;@">
                  <c:v>42461</c:v>
                </c:pt>
                <c:pt idx="6" formatCode="[$-409]mmm\-yy;@">
                  <c:v>42552</c:v>
                </c:pt>
                <c:pt idx="7" formatCode="[$-409]mmm\-yy;@">
                  <c:v>42644</c:v>
                </c:pt>
                <c:pt idx="8" formatCode="[$-409]mmm\-yy;@">
                  <c:v>42736</c:v>
                </c:pt>
                <c:pt idx="9" formatCode="[$-409]mmm\-yy;@">
                  <c:v>42826</c:v>
                </c:pt>
                <c:pt idx="10" formatCode="[$-409]mmm\-yy;@">
                  <c:v>42917</c:v>
                </c:pt>
                <c:pt idx="11" formatCode="[$-409]mmm\-yy;@">
                  <c:v>43009</c:v>
                </c:pt>
                <c:pt idx="12" formatCode="[$-409]mmm\-yy;@">
                  <c:v>43101</c:v>
                </c:pt>
                <c:pt idx="13" formatCode="[$-409]mmm\-yy;@">
                  <c:v>43191</c:v>
                </c:pt>
                <c:pt idx="14" formatCode="[$-409]mmm\-yy;@">
                  <c:v>43282</c:v>
                </c:pt>
                <c:pt idx="15" formatCode="[$-409]mmm\-yy;@">
                  <c:v>43374</c:v>
                </c:pt>
                <c:pt idx="16" formatCode="[$-409]mmm\-yy;@">
                  <c:v>43466</c:v>
                </c:pt>
                <c:pt idx="17" formatCode="[$-409]mmm\-yy;@">
                  <c:v>43556</c:v>
                </c:pt>
                <c:pt idx="18" formatCode="[$-409]mmm\-yy;@">
                  <c:v>43647</c:v>
                </c:pt>
                <c:pt idx="19" formatCode="[$-409]mmm\-yy;@">
                  <c:v>43739</c:v>
                </c:pt>
                <c:pt idx="20" formatCode="[$-409]mmm\-yy;@">
                  <c:v>43831</c:v>
                </c:pt>
                <c:pt idx="21" formatCode="[$-409]mmm\-yy;@">
                  <c:v>43922</c:v>
                </c:pt>
                <c:pt idx="22" formatCode="[$-409]mmm\-yy;@">
                  <c:v>44013</c:v>
                </c:pt>
                <c:pt idx="23" formatCode="[$-409]mmm\-yy;@">
                  <c:v>44105</c:v>
                </c:pt>
                <c:pt idx="24" formatCode="[$-409]mmm\-yy;@">
                  <c:v>44197</c:v>
                </c:pt>
                <c:pt idx="25" formatCode="[$-409]mmm\-yy;@">
                  <c:v>44287</c:v>
                </c:pt>
                <c:pt idx="26" formatCode="[$-409]mmm\-yy;@">
                  <c:v>44378</c:v>
                </c:pt>
                <c:pt idx="27" formatCode="[$-409]mmm\-yy;@">
                  <c:v>44470</c:v>
                </c:pt>
                <c:pt idx="28" formatCode="[$-409]mmm\-yy;@">
                  <c:v>44562</c:v>
                </c:pt>
                <c:pt idx="29" formatCode="[$-409]mmm\-yy;@">
                  <c:v>44652</c:v>
                </c:pt>
                <c:pt idx="30" formatCode="[$-409]mmm\-yy;@">
                  <c:v>44743</c:v>
                </c:pt>
                <c:pt idx="31" formatCode="[$-409]mmm\-yy;@">
                  <c:v>44835</c:v>
                </c:pt>
                <c:pt idx="32" formatCode="[$-409]mmm\-yy;@">
                  <c:v>44927</c:v>
                </c:pt>
                <c:pt idx="33" formatCode="[$-409]mmm\-yy;@">
                  <c:v>45017</c:v>
                </c:pt>
                <c:pt idx="34" formatCode="[$-409]mmm\-yy;@">
                  <c:v>45108</c:v>
                </c:pt>
                <c:pt idx="35" formatCode="[$-409]mmm\-yy;@">
                  <c:v>45200</c:v>
                </c:pt>
                <c:pt idx="36" formatCode="[$-409]mmm\-yy;@">
                  <c:v>45292</c:v>
                </c:pt>
                <c:pt idx="37" formatCode="[$-409]mmm\-yy;@">
                  <c:v>45383</c:v>
                </c:pt>
                <c:pt idx="38" formatCode="[$-409]mmm\-yy;@">
                  <c:v>45474</c:v>
                </c:pt>
                <c:pt idx="39" formatCode="[$-409]mmm\-yy;@">
                  <c:v>45566</c:v>
                </c:pt>
                <c:pt idx="40" formatCode="[$-409]mmm\-yy;@">
                  <c:v>45658</c:v>
                </c:pt>
                <c:pt idx="41" formatCode="[$-409]mmm\-yy;@">
                  <c:v>45748</c:v>
                </c:pt>
              </c:numCache>
            </c:numRef>
          </c:cat>
          <c:val>
            <c:numRef>
              <c:f>'Fin Figure'!$O$2:$O$43</c:f>
              <c:numCache>
                <c:formatCode>General</c:formatCode>
                <c:ptCount val="42"/>
                <c:pt idx="3" formatCode="#,##0.00,,,">
                  <c:v>1765271742.880229</c:v>
                </c:pt>
                <c:pt idx="4" formatCode="#,##0.00,,,">
                  <c:v>1979084743.4094336</c:v>
                </c:pt>
                <c:pt idx="5" formatCode="#,##0.00,,,">
                  <c:v>2917457757.5458746</c:v>
                </c:pt>
                <c:pt idx="6" formatCode="#,##0.00,,,">
                  <c:v>3195723963.8518238</c:v>
                </c:pt>
                <c:pt idx="7" formatCode="#,##0.00,,,">
                  <c:v>3320578627.9639044</c:v>
                </c:pt>
                <c:pt idx="8" formatCode="#,##0.00,,,">
                  <c:v>3601449279.5415368</c:v>
                </c:pt>
                <c:pt idx="9" formatCode="#,##0.00,,,">
                  <c:v>2887843954.9409199</c:v>
                </c:pt>
                <c:pt idx="10" formatCode="#,##0.00,,,">
                  <c:v>2889164389.4230146</c:v>
                </c:pt>
                <c:pt idx="11" formatCode="#,##0.00,,,">
                  <c:v>2950005479.5790443</c:v>
                </c:pt>
                <c:pt idx="12" formatCode="#,##0.00,,,">
                  <c:v>3661120675.6593952</c:v>
                </c:pt>
                <c:pt idx="13" formatCode="#,##0.00,,,">
                  <c:v>3684934269.0939736</c:v>
                </c:pt>
                <c:pt idx="14" formatCode="#,##0.00,,,">
                  <c:v>3165012489.9039726</c:v>
                </c:pt>
                <c:pt idx="15" formatCode="#,##0.00,,,">
                  <c:v>2178174880.3843002</c:v>
                </c:pt>
                <c:pt idx="16" formatCode="#,##0.00,,,">
                  <c:v>2055749348.184772</c:v>
                </c:pt>
                <c:pt idx="17" formatCode="#,##0.00,,,">
                  <c:v>1287397049.3820672</c:v>
                </c:pt>
                <c:pt idx="18" formatCode="#,##0.00,,,">
                  <c:v>1517414788.0878274</c:v>
                </c:pt>
                <c:pt idx="19" formatCode="#,##0.00,,,">
                  <c:v>1834415873.6458037</c:v>
                </c:pt>
                <c:pt idx="20" formatCode="#,##0.00,,,">
                  <c:v>521334962.40121549</c:v>
                </c:pt>
                <c:pt idx="21" formatCode="#,##0.00,,,">
                  <c:v>286424748.236628</c:v>
                </c:pt>
                <c:pt idx="22" formatCode="#,##0.00,,,">
                  <c:v>676205806.54858553</c:v>
                </c:pt>
                <c:pt idx="23" formatCode="#,##0.00,,,">
                  <c:v>1250358741.2504091</c:v>
                </c:pt>
                <c:pt idx="24" formatCode="#,##0.00,,,">
                  <c:v>2402052467.8058133</c:v>
                </c:pt>
                <c:pt idx="25" formatCode="#,##0.00,,,">
                  <c:v>3860865945.8522496</c:v>
                </c:pt>
                <c:pt idx="26" formatCode="#,##0.00,,,">
                  <c:v>3181977619.0506616</c:v>
                </c:pt>
                <c:pt idx="27" formatCode="#,##0.00,,,">
                  <c:v>2467933967.1622305</c:v>
                </c:pt>
                <c:pt idx="28" formatCode="#,##0.00,,,">
                  <c:v>1790517432.7224197</c:v>
                </c:pt>
                <c:pt idx="29" formatCode="#,##0.00,,,">
                  <c:v>715397969.74899137</c:v>
                </c:pt>
                <c:pt idx="30" formatCode="#,##0.00,,,">
                  <c:v>-274836565.73282713</c:v>
                </c:pt>
                <c:pt idx="31" formatCode="#,##0.00,,,">
                  <c:v>-393720830.45677233</c:v>
                </c:pt>
                <c:pt idx="32" formatCode="#,##0.00,,,">
                  <c:v>-425515859.29867756</c:v>
                </c:pt>
                <c:pt idx="33" formatCode="#,##0.00,,,">
                  <c:v>111834821.39117892</c:v>
                </c:pt>
                <c:pt idx="34" formatCode="#,##0.00,,,">
                  <c:v>1093656965.3713253</c:v>
                </c:pt>
                <c:pt idx="35" formatCode="#,##0.00,,,">
                  <c:v>1864191405.8376267</c:v>
                </c:pt>
                <c:pt idx="36" formatCode="#,##0.00,,,">
                  <c:v>2728307243.5479498</c:v>
                </c:pt>
                <c:pt idx="37" formatCode="#,##0.00,,,">
                  <c:v>2842789382.902874</c:v>
                </c:pt>
                <c:pt idx="38" formatCode="#,##0.00,,,">
                  <c:v>3384553546.3392205</c:v>
                </c:pt>
                <c:pt idx="39" formatCode="#,##0.00,,,">
                  <c:v>2975389275.2440691</c:v>
                </c:pt>
                <c:pt idx="40" formatCode="#,##0.00,,,">
                  <c:v>2762241104.067699</c:v>
                </c:pt>
                <c:pt idx="41" formatCode="#,##0.00,,,">
                  <c:v>2695256762.0296154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615-FF4E-8427-8350F14FBB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6187312"/>
        <c:axId val="926049696"/>
      </c:lineChart>
      <c:dateAx>
        <c:axId val="926187312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low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049696"/>
        <c:crosses val="autoZero"/>
        <c:auto val="1"/>
        <c:lblOffset val="100"/>
        <c:baseTimeUnit val="months"/>
        <c:majorUnit val="6"/>
        <c:majorTimeUnit val="months"/>
      </c:dateAx>
      <c:valAx>
        <c:axId val="92604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</a:t>
                </a:r>
                <a:r>
                  <a:rPr lang="en-US" baseline="0"/>
                  <a:t> of GDP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,,,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187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21</xdr:row>
      <xdr:rowOff>139700</xdr:rowOff>
    </xdr:from>
    <xdr:to>
      <xdr:col>15</xdr:col>
      <xdr:colOff>444500</xdr:colOff>
      <xdr:row>36</xdr:row>
      <xdr:rowOff>25400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E6014C3-9E29-C8FB-FBD0-6D6C5C7683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285750</xdr:colOff>
      <xdr:row>2</xdr:row>
      <xdr:rowOff>88900</xdr:rowOff>
    </xdr:from>
    <xdr:to>
      <xdr:col>12</xdr:col>
      <xdr:colOff>495300</xdr:colOff>
      <xdr:row>20</xdr:row>
      <xdr:rowOff>25400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947BFD1-33DC-3F78-F533-60D007624A4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552450</xdr:colOff>
      <xdr:row>45</xdr:row>
      <xdr:rowOff>12700</xdr:rowOff>
    </xdr:from>
    <xdr:to>
      <xdr:col>8</xdr:col>
      <xdr:colOff>38100</xdr:colOff>
      <xdr:row>63</xdr:row>
      <xdr:rowOff>165100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BD67C98-A32F-0788-A8CD-0BC48AC3A6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3AC723-AE13-4B42-AEE8-6CC6C78174F9}">
  <dimension ref="A1:T52"/>
  <sheetViews>
    <sheetView workbookViewId="0">
      <selection sqref="A1:T52"/>
    </sheetView>
  </sheetViews>
  <sheetFormatPr baseColWidth="10" defaultRowHeight="15" x14ac:dyDescent="0.2"/>
  <sheetData>
    <row r="1" spans="1:20" ht="128" x14ac:dyDescent="0.2">
      <c r="A1" s="1" t="s">
        <v>0</v>
      </c>
      <c r="B1" s="1" t="s">
        <v>1</v>
      </c>
      <c r="C1" s="1" t="s">
        <v>2</v>
      </c>
      <c r="D1" s="1" t="s">
        <v>7</v>
      </c>
      <c r="E1" s="1" t="s">
        <v>8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167</v>
      </c>
      <c r="K1" s="1" t="s">
        <v>168</v>
      </c>
      <c r="L1" s="1" t="s">
        <v>169</v>
      </c>
      <c r="M1" s="1" t="s">
        <v>170</v>
      </c>
      <c r="N1" s="1" t="s">
        <v>12</v>
      </c>
      <c r="O1" s="1" t="s">
        <v>171</v>
      </c>
      <c r="P1" s="1" t="s">
        <v>172</v>
      </c>
      <c r="Q1" s="1" t="s">
        <v>173</v>
      </c>
      <c r="R1" s="1" t="s">
        <v>174</v>
      </c>
      <c r="S1" s="1" t="s">
        <v>175</v>
      </c>
      <c r="T1" s="1" t="s">
        <v>176</v>
      </c>
    </row>
    <row r="2" spans="1:20" x14ac:dyDescent="0.2">
      <c r="A2" s="2">
        <v>41275</v>
      </c>
      <c r="B2" s="3">
        <v>457447500000</v>
      </c>
      <c r="C2" s="3">
        <v>416613200000</v>
      </c>
      <c r="D2" s="3">
        <v>160827200000</v>
      </c>
      <c r="E2" s="3">
        <v>141288300000</v>
      </c>
      <c r="F2" s="3">
        <v>156006700000</v>
      </c>
      <c r="G2" s="3">
        <v>137442800000</v>
      </c>
      <c r="H2" s="3">
        <v>23012700000</v>
      </c>
      <c r="I2" s="3">
        <v>61526600000</v>
      </c>
      <c r="J2" s="3">
        <v>40423100000</v>
      </c>
      <c r="K2" s="3">
        <v>52403473918.269203</v>
      </c>
      <c r="L2" s="3">
        <v>70806108473.557693</v>
      </c>
      <c r="M2" s="3">
        <v>-173847341806.89099</v>
      </c>
      <c r="N2" s="3">
        <v>-165952143850.16</v>
      </c>
      <c r="O2" s="3">
        <v>39922901081.730797</v>
      </c>
      <c r="P2" s="3">
        <v>76694342828.525604</v>
      </c>
      <c r="Q2" s="3">
        <v>-53455009375</v>
      </c>
      <c r="R2" s="3">
        <v>101733964823.718</v>
      </c>
      <c r="S2" s="3">
        <v>4497091786.8589697</v>
      </c>
      <c r="T2" s="3">
        <v>50673992748.3974</v>
      </c>
    </row>
    <row r="3" spans="1:20" x14ac:dyDescent="0.2">
      <c r="A3" s="2">
        <v>41365</v>
      </c>
      <c r="B3" s="3">
        <v>456506200000</v>
      </c>
      <c r="C3" s="3">
        <v>412060700000</v>
      </c>
      <c r="D3" s="3">
        <v>168462700000</v>
      </c>
      <c r="E3" s="3">
        <v>146487400000</v>
      </c>
      <c r="F3" s="3">
        <v>159272800000</v>
      </c>
      <c r="G3" s="3">
        <v>138679500000</v>
      </c>
      <c r="H3" s="3">
        <v>22507100000</v>
      </c>
      <c r="I3" s="3">
        <v>58803100000</v>
      </c>
      <c r="J3" s="3">
        <v>50718200000</v>
      </c>
      <c r="K3" s="3">
        <v>177794566225.96201</v>
      </c>
      <c r="L3" s="3">
        <v>154920931550.48099</v>
      </c>
      <c r="M3" s="3">
        <v>55496478385.416702</v>
      </c>
      <c r="N3" s="3">
        <v>-58244496414.262802</v>
      </c>
      <c r="O3" s="3">
        <v>18569475761.217999</v>
      </c>
      <c r="P3" s="3">
        <v>8502872956.7307701</v>
      </c>
      <c r="Q3" s="3">
        <v>38913094471.153801</v>
      </c>
      <c r="R3" s="3">
        <v>44386692708.333298</v>
      </c>
      <c r="S3" s="3">
        <v>2746836017.6282101</v>
      </c>
      <c r="T3" s="3">
        <v>84632210056.089798</v>
      </c>
    </row>
    <row r="4" spans="1:20" x14ac:dyDescent="0.2">
      <c r="A4" s="2">
        <v>41456</v>
      </c>
      <c r="B4" s="3">
        <v>457759800000</v>
      </c>
      <c r="C4" s="3">
        <v>418145400000</v>
      </c>
      <c r="D4" s="3">
        <v>172454600000</v>
      </c>
      <c r="E4" s="3">
        <v>149402800000</v>
      </c>
      <c r="F4" s="3">
        <v>160594500000</v>
      </c>
      <c r="G4" s="3">
        <v>143552600000</v>
      </c>
      <c r="H4" s="3">
        <v>23544300000</v>
      </c>
      <c r="I4" s="3">
        <v>61442000000</v>
      </c>
      <c r="J4" s="3">
        <v>41810400000</v>
      </c>
      <c r="K4" s="3">
        <v>69167863020.833298</v>
      </c>
      <c r="L4" s="3">
        <v>122800150460.737</v>
      </c>
      <c r="M4" s="3">
        <v>-43535545332.532097</v>
      </c>
      <c r="N4" s="3">
        <v>-100564659234.776</v>
      </c>
      <c r="O4" s="3">
        <v>33741309094.5513</v>
      </c>
      <c r="P4" s="3">
        <v>58967428725.961502</v>
      </c>
      <c r="Q4" s="3">
        <v>33408233573.717899</v>
      </c>
      <c r="R4" s="3">
        <v>39832608413.461502</v>
      </c>
      <c r="S4" s="3">
        <v>-4427164623.39744</v>
      </c>
      <c r="T4" s="3">
        <v>20560646274.038502</v>
      </c>
    </row>
    <row r="5" spans="1:20" x14ac:dyDescent="0.2">
      <c r="A5" s="2">
        <v>41548</v>
      </c>
      <c r="B5" s="3">
        <v>455717400000</v>
      </c>
      <c r="C5" s="3">
        <v>417053300000</v>
      </c>
      <c r="D5" s="3">
        <v>175601800000</v>
      </c>
      <c r="E5" s="3">
        <v>147133600000</v>
      </c>
      <c r="F5" s="3">
        <v>160442600000</v>
      </c>
      <c r="G5" s="3">
        <v>146338500000</v>
      </c>
      <c r="H5" s="3">
        <v>27276200000</v>
      </c>
      <c r="I5" s="3">
        <v>51919400000</v>
      </c>
      <c r="J5" s="3">
        <v>56593200000</v>
      </c>
      <c r="K5" s="3">
        <v>320656196834.93597</v>
      </c>
      <c r="L5" s="3">
        <v>266647009515.224</v>
      </c>
      <c r="M5" s="3">
        <v>133681708754.006</v>
      </c>
      <c r="N5" s="3">
        <v>12468499499.1987</v>
      </c>
      <c r="O5" s="3">
        <v>27035514062.5</v>
      </c>
      <c r="P5" s="3">
        <v>33036155488.782101</v>
      </c>
      <c r="Q5" s="3">
        <v>98880081330.128204</v>
      </c>
      <c r="R5" s="3">
        <v>27680834054.487202</v>
      </c>
      <c r="S5" s="3">
        <v>1717136818.91026</v>
      </c>
      <c r="T5" s="3">
        <v>102437050921.474</v>
      </c>
    </row>
    <row r="6" spans="1:20" x14ac:dyDescent="0.2">
      <c r="A6" s="2">
        <v>41640</v>
      </c>
      <c r="B6" s="3">
        <v>456978500000</v>
      </c>
      <c r="C6" s="3">
        <v>415971400000</v>
      </c>
      <c r="D6" s="3">
        <v>180574300000</v>
      </c>
      <c r="E6" s="3">
        <v>151158500000</v>
      </c>
      <c r="F6" s="3">
        <v>168851900000</v>
      </c>
      <c r="G6" s="3">
        <v>153355200000</v>
      </c>
      <c r="H6" s="3">
        <v>23264600000</v>
      </c>
      <c r="I6" s="3">
        <v>60573400000</v>
      </c>
      <c r="J6" s="3">
        <v>48610700000</v>
      </c>
      <c r="K6" s="3">
        <v>-38278626081.730797</v>
      </c>
      <c r="L6" s="3">
        <v>22823008473.557701</v>
      </c>
      <c r="M6" s="3">
        <v>6437458193.1089802</v>
      </c>
      <c r="N6" s="3">
        <v>-90778643850.160294</v>
      </c>
      <c r="O6" s="3">
        <v>67527901081.730797</v>
      </c>
      <c r="P6" s="3">
        <v>32978842828.5256</v>
      </c>
      <c r="Q6" s="3">
        <v>-19542009375</v>
      </c>
      <c r="R6" s="3">
        <v>102498764823.718</v>
      </c>
      <c r="S6" s="3">
        <v>6452591786.8589697</v>
      </c>
      <c r="T6" s="3">
        <v>61574492748.3974</v>
      </c>
    </row>
    <row r="7" spans="1:20" x14ac:dyDescent="0.2">
      <c r="A7" s="2">
        <v>41730</v>
      </c>
      <c r="B7" s="3">
        <v>460748000000</v>
      </c>
      <c r="C7" s="3">
        <v>416767000000</v>
      </c>
      <c r="D7" s="3">
        <v>185714100000</v>
      </c>
      <c r="E7" s="3">
        <v>157184500000</v>
      </c>
      <c r="F7" s="3">
        <v>166124800000</v>
      </c>
      <c r="G7" s="3">
        <v>154072600000</v>
      </c>
      <c r="H7" s="3">
        <v>23246100000</v>
      </c>
      <c r="I7" s="3">
        <v>64312300000</v>
      </c>
      <c r="J7" s="3">
        <v>43496600000</v>
      </c>
      <c r="K7" s="3">
        <v>41200266225.961502</v>
      </c>
      <c r="L7" s="3">
        <v>4616631550.4807701</v>
      </c>
      <c r="M7" s="3">
        <v>113745778385.41701</v>
      </c>
      <c r="N7" s="3">
        <v>8510403585.7371998</v>
      </c>
      <c r="O7" s="3">
        <v>82698975761.218002</v>
      </c>
      <c r="P7" s="3">
        <v>70994472956.730804</v>
      </c>
      <c r="Q7" s="3">
        <v>110480194471.15401</v>
      </c>
      <c r="R7" s="3">
        <v>136277692708.33299</v>
      </c>
      <c r="S7" s="3">
        <v>2023736017.6282101</v>
      </c>
      <c r="T7" s="3">
        <v>63770110056.089699</v>
      </c>
    </row>
    <row r="8" spans="1:20" x14ac:dyDescent="0.2">
      <c r="A8" s="2">
        <v>41821</v>
      </c>
      <c r="B8" s="3">
        <v>474256300000</v>
      </c>
      <c r="C8" s="3">
        <v>420954800000</v>
      </c>
      <c r="D8" s="3">
        <v>192837400000</v>
      </c>
      <c r="E8" s="3">
        <v>162842400000</v>
      </c>
      <c r="F8" s="3">
        <v>167590800000</v>
      </c>
      <c r="G8" s="3">
        <v>154509400000</v>
      </c>
      <c r="H8" s="3">
        <v>24863500000</v>
      </c>
      <c r="I8" s="3">
        <v>52411300000</v>
      </c>
      <c r="J8" s="3">
        <v>68830100000</v>
      </c>
      <c r="K8" s="3">
        <v>118297063020.83299</v>
      </c>
      <c r="L8" s="3">
        <v>114326450460.737</v>
      </c>
      <c r="M8" s="3">
        <v>31208054667.467899</v>
      </c>
      <c r="N8" s="3">
        <v>86816740765.224396</v>
      </c>
      <c r="O8" s="3">
        <v>93381009094.5513</v>
      </c>
      <c r="P8" s="3">
        <v>42882928725.961502</v>
      </c>
      <c r="Q8" s="3">
        <v>-47507866426.282097</v>
      </c>
      <c r="R8" s="3">
        <v>88929108413.461502</v>
      </c>
      <c r="S8" s="3">
        <v>-8151764623.39744</v>
      </c>
      <c r="T8" s="3">
        <v>66056346274.038498</v>
      </c>
    </row>
    <row r="9" spans="1:20" x14ac:dyDescent="0.2">
      <c r="A9" s="2">
        <v>41913</v>
      </c>
      <c r="B9" s="3">
        <v>480534100000</v>
      </c>
      <c r="C9" s="3">
        <v>416705400000</v>
      </c>
      <c r="D9" s="3">
        <v>191675400000</v>
      </c>
      <c r="E9" s="3">
        <v>159403600000</v>
      </c>
      <c r="F9" s="3">
        <v>172483400000</v>
      </c>
      <c r="G9" s="3">
        <v>157409700000</v>
      </c>
      <c r="H9" s="3">
        <v>25495500000</v>
      </c>
      <c r="I9" s="3">
        <v>56299500000</v>
      </c>
      <c r="J9" s="3">
        <v>80370200000</v>
      </c>
      <c r="K9" s="3">
        <v>171720096834.936</v>
      </c>
      <c r="L9" s="3">
        <v>96871609515.224396</v>
      </c>
      <c r="M9" s="3">
        <v>94758108754.006393</v>
      </c>
      <c r="N9" s="3">
        <v>137915799499.19901</v>
      </c>
      <c r="O9" s="3">
        <v>89454314062.5</v>
      </c>
      <c r="P9" s="3">
        <v>29055755488.782101</v>
      </c>
      <c r="Q9" s="3">
        <v>65322081330.128197</v>
      </c>
      <c r="R9" s="3">
        <v>34032934054.487202</v>
      </c>
      <c r="S9" s="3">
        <v>3310436818.9102602</v>
      </c>
      <c r="T9" s="3">
        <v>70644550921.474396</v>
      </c>
    </row>
    <row r="10" spans="1:20" x14ac:dyDescent="0.2">
      <c r="A10" s="2">
        <v>42005</v>
      </c>
      <c r="B10" s="3">
        <v>499832500000</v>
      </c>
      <c r="C10" s="3">
        <v>418670700000</v>
      </c>
      <c r="D10" s="3">
        <v>207229400000</v>
      </c>
      <c r="E10" s="3">
        <v>175169900000</v>
      </c>
      <c r="F10" s="3">
        <v>177915200000</v>
      </c>
      <c r="G10" s="3">
        <v>168219600000</v>
      </c>
      <c r="H10" s="3">
        <v>27235000000</v>
      </c>
      <c r="I10" s="3">
        <v>65766300000</v>
      </c>
      <c r="J10" s="3">
        <v>84385700000</v>
      </c>
      <c r="K10" s="3">
        <v>321266173918.26898</v>
      </c>
      <c r="L10" s="3">
        <v>166037308473.55801</v>
      </c>
      <c r="M10" s="3">
        <v>14465658193.108999</v>
      </c>
      <c r="N10" s="3">
        <v>34706656149.839798</v>
      </c>
      <c r="O10" s="3">
        <v>123034501081.731</v>
      </c>
      <c r="P10" s="3">
        <v>-9087657171.4743595</v>
      </c>
      <c r="Q10" s="3">
        <v>95225990625</v>
      </c>
      <c r="R10" s="3">
        <v>160328864823.71799</v>
      </c>
      <c r="S10" s="3">
        <v>9663891786.8589706</v>
      </c>
      <c r="T10" s="3">
        <v>44669892748.3974</v>
      </c>
    </row>
    <row r="11" spans="1:20" x14ac:dyDescent="0.2">
      <c r="A11" s="2">
        <v>42095</v>
      </c>
      <c r="B11" s="3">
        <v>513665500000</v>
      </c>
      <c r="C11" s="3">
        <v>429964600000</v>
      </c>
      <c r="D11" s="3">
        <v>207677900000</v>
      </c>
      <c r="E11" s="3">
        <v>208143900000</v>
      </c>
      <c r="F11" s="3">
        <v>177983500000</v>
      </c>
      <c r="G11" s="3">
        <v>170886300000</v>
      </c>
      <c r="H11" s="3">
        <v>28126900000</v>
      </c>
      <c r="I11" s="3">
        <v>62965300000</v>
      </c>
      <c r="J11" s="3">
        <v>55493600000</v>
      </c>
      <c r="K11" s="3">
        <v>192944366225.96201</v>
      </c>
      <c r="L11" s="3">
        <v>187721131550.48099</v>
      </c>
      <c r="M11" s="3">
        <v>-140994521614.58301</v>
      </c>
      <c r="N11" s="3">
        <v>-74914196414.262802</v>
      </c>
      <c r="O11" s="3">
        <v>87172175761.218002</v>
      </c>
      <c r="P11" s="3">
        <v>40132472956.730797</v>
      </c>
      <c r="Q11" s="3">
        <v>-17230305528.846199</v>
      </c>
      <c r="R11" s="3">
        <v>41382892708.333298</v>
      </c>
      <c r="S11" s="3">
        <v>-812563982.37179399</v>
      </c>
      <c r="T11" s="3">
        <v>45616610056.089699</v>
      </c>
    </row>
    <row r="12" spans="1:20" x14ac:dyDescent="0.2">
      <c r="A12" s="2">
        <v>42186</v>
      </c>
      <c r="B12" s="3">
        <v>506074700000</v>
      </c>
      <c r="C12" s="3">
        <v>420633400000</v>
      </c>
      <c r="D12" s="3">
        <v>207015500000</v>
      </c>
      <c r="E12" s="3">
        <v>182829000000</v>
      </c>
      <c r="F12" s="3">
        <v>186130000000</v>
      </c>
      <c r="G12" s="3">
        <v>181298100000</v>
      </c>
      <c r="H12" s="3">
        <v>27844000000</v>
      </c>
      <c r="I12" s="3">
        <v>54082400000</v>
      </c>
      <c r="J12" s="3">
        <v>88221500000</v>
      </c>
      <c r="K12" s="3">
        <v>192816863020.83301</v>
      </c>
      <c r="L12" s="3">
        <v>144311850460.737</v>
      </c>
      <c r="M12" s="3">
        <v>-69165445332.532104</v>
      </c>
      <c r="N12" s="3">
        <v>-852659234.77563906</v>
      </c>
      <c r="O12" s="3">
        <v>49623909094.5513</v>
      </c>
      <c r="P12" s="3">
        <v>-2838171274.0384598</v>
      </c>
      <c r="Q12" s="3">
        <v>-78788566426.282104</v>
      </c>
      <c r="R12" s="3">
        <v>25928408413.461498</v>
      </c>
      <c r="S12" s="3">
        <v>-4069064623.39744</v>
      </c>
      <c r="T12" s="3">
        <v>82265546274.038498</v>
      </c>
    </row>
    <row r="13" spans="1:20" x14ac:dyDescent="0.2">
      <c r="A13" s="2">
        <v>42278</v>
      </c>
      <c r="B13" s="3">
        <v>504037000000</v>
      </c>
      <c r="C13" s="3">
        <v>416098200000</v>
      </c>
      <c r="D13" s="3">
        <v>210899600000</v>
      </c>
      <c r="E13" s="3">
        <v>188157700000</v>
      </c>
      <c r="F13" s="3">
        <v>185341200000</v>
      </c>
      <c r="G13" s="3">
        <v>185014100000</v>
      </c>
      <c r="H13" s="3">
        <v>27279500000</v>
      </c>
      <c r="I13" s="3">
        <v>59004600000</v>
      </c>
      <c r="J13" s="3">
        <v>79282800000</v>
      </c>
      <c r="K13" s="3">
        <v>457734096834.93597</v>
      </c>
      <c r="L13" s="3">
        <v>416978509515.224</v>
      </c>
      <c r="M13" s="3">
        <v>-42625991245.993599</v>
      </c>
      <c r="N13" s="3">
        <v>-22400200500.8013</v>
      </c>
      <c r="O13" s="3">
        <v>116800814062.5</v>
      </c>
      <c r="P13" s="3">
        <v>-11087644511.217899</v>
      </c>
      <c r="Q13" s="3">
        <v>23838181330.128201</v>
      </c>
      <c r="R13" s="3">
        <v>37817534054.487198</v>
      </c>
      <c r="S13" s="3">
        <v>5515536818.9102602</v>
      </c>
      <c r="T13" s="3">
        <v>129459350921.474</v>
      </c>
    </row>
    <row r="14" spans="1:20" x14ac:dyDescent="0.2">
      <c r="A14" s="2">
        <v>42370</v>
      </c>
      <c r="B14" s="3">
        <v>497007000000</v>
      </c>
      <c r="C14" s="3">
        <v>411079600000</v>
      </c>
      <c r="D14" s="3">
        <v>212303400000</v>
      </c>
      <c r="E14" s="3">
        <v>191371300000</v>
      </c>
      <c r="F14" s="3">
        <v>176106600000</v>
      </c>
      <c r="G14" s="3">
        <v>164060700000</v>
      </c>
      <c r="H14" s="3">
        <v>25528700000</v>
      </c>
      <c r="I14" s="3">
        <v>56696500000</v>
      </c>
      <c r="J14" s="3">
        <v>87737800000</v>
      </c>
      <c r="K14" s="3">
        <v>100615973918.269</v>
      </c>
      <c r="L14" s="3">
        <v>123032108473.558</v>
      </c>
      <c r="M14" s="3">
        <v>-128950341806.89101</v>
      </c>
      <c r="N14" s="3">
        <v>40123756149.839699</v>
      </c>
      <c r="O14" s="3">
        <v>151497701081.73099</v>
      </c>
      <c r="P14" s="3">
        <v>-4109057171.47436</v>
      </c>
      <c r="Q14" s="3">
        <v>-63729209375</v>
      </c>
      <c r="R14" s="3">
        <v>322664823.71794897</v>
      </c>
      <c r="S14" s="3">
        <v>5305191786.8589697</v>
      </c>
      <c r="T14" s="3">
        <v>54023992748.3974</v>
      </c>
    </row>
    <row r="15" spans="1:20" x14ac:dyDescent="0.2">
      <c r="A15" s="2">
        <v>42461</v>
      </c>
      <c r="B15" s="3">
        <v>499367100000</v>
      </c>
      <c r="C15" s="3">
        <v>408415500000</v>
      </c>
      <c r="D15" s="3">
        <v>208772900000</v>
      </c>
      <c r="E15" s="3">
        <v>186372900000</v>
      </c>
      <c r="F15" s="3">
        <v>180315200000</v>
      </c>
      <c r="G15" s="3">
        <v>166667900000</v>
      </c>
      <c r="H15" s="3">
        <v>25967500000</v>
      </c>
      <c r="I15" s="3">
        <v>53137300000</v>
      </c>
      <c r="J15" s="3">
        <v>99829100000</v>
      </c>
      <c r="K15" s="3">
        <v>94945766225.961502</v>
      </c>
      <c r="L15" s="3">
        <v>62101431550.480797</v>
      </c>
      <c r="M15" s="3">
        <v>218611878385.41699</v>
      </c>
      <c r="N15" s="3">
        <v>213714003585.737</v>
      </c>
      <c r="O15" s="3">
        <v>122914075761.218</v>
      </c>
      <c r="P15" s="3">
        <v>-13819927043.269199</v>
      </c>
      <c r="Q15" s="3">
        <v>-65735605528.846199</v>
      </c>
      <c r="R15" s="3">
        <v>71687992708.333298</v>
      </c>
      <c r="S15" s="3">
        <v>3899436017.6282101</v>
      </c>
      <c r="T15" s="3">
        <v>98613010056.089798</v>
      </c>
    </row>
    <row r="16" spans="1:20" x14ac:dyDescent="0.2">
      <c r="A16" s="2">
        <v>42552</v>
      </c>
      <c r="B16" s="3">
        <v>508085700000</v>
      </c>
      <c r="C16" s="3">
        <v>417002300000</v>
      </c>
      <c r="D16" s="3">
        <v>214987900000</v>
      </c>
      <c r="E16" s="3">
        <v>197326400000</v>
      </c>
      <c r="F16" s="3">
        <v>182229100000</v>
      </c>
      <c r="G16" s="3">
        <v>163085900000</v>
      </c>
      <c r="H16" s="3">
        <v>24899500000</v>
      </c>
      <c r="I16" s="3">
        <v>64655100000</v>
      </c>
      <c r="J16" s="3">
        <v>88132500000</v>
      </c>
      <c r="K16" s="3">
        <v>149192663020.83301</v>
      </c>
      <c r="L16" s="3">
        <v>19524850460.737202</v>
      </c>
      <c r="M16" s="3">
        <v>11270754667.467899</v>
      </c>
      <c r="N16" s="3">
        <v>166657640765.224</v>
      </c>
      <c r="O16" s="3">
        <v>111210009094.55099</v>
      </c>
      <c r="P16" s="3">
        <v>26193728725.961498</v>
      </c>
      <c r="Q16" s="3">
        <v>-29622466426.282101</v>
      </c>
      <c r="R16" s="3">
        <v>34234708413.461498</v>
      </c>
      <c r="S16" s="3">
        <v>936635376.60256398</v>
      </c>
      <c r="T16" s="3">
        <v>122140346274.03799</v>
      </c>
    </row>
    <row r="17" spans="1:20" x14ac:dyDescent="0.2">
      <c r="A17" s="2">
        <v>42644</v>
      </c>
      <c r="B17" s="3">
        <v>516840900000</v>
      </c>
      <c r="C17" s="3">
        <v>433080100000</v>
      </c>
      <c r="D17" s="3">
        <v>216353000000</v>
      </c>
      <c r="E17" s="3">
        <v>197865800000</v>
      </c>
      <c r="F17" s="3">
        <v>194333900000</v>
      </c>
      <c r="G17" s="3">
        <v>173648600000</v>
      </c>
      <c r="H17" s="3">
        <v>25363200000</v>
      </c>
      <c r="I17" s="3">
        <v>60722600000</v>
      </c>
      <c r="J17" s="3">
        <v>87573800000</v>
      </c>
      <c r="K17" s="3">
        <v>160901796834.936</v>
      </c>
      <c r="L17" s="3">
        <v>96635509515.224396</v>
      </c>
      <c r="M17" s="3">
        <v>131884608754.006</v>
      </c>
      <c r="N17" s="3">
        <v>152823599499.19901</v>
      </c>
      <c r="O17" s="3">
        <v>10916914062.5</v>
      </c>
      <c r="P17" s="3">
        <v>12078455488.782101</v>
      </c>
      <c r="Q17" s="3">
        <v>-19935218669.871799</v>
      </c>
      <c r="R17" s="3">
        <v>4319834054.4871798</v>
      </c>
      <c r="S17" s="3">
        <v>5580336818.9102602</v>
      </c>
      <c r="T17" s="3">
        <v>78024750921.474396</v>
      </c>
    </row>
    <row r="18" spans="1:20" x14ac:dyDescent="0.2">
      <c r="A18" s="2">
        <v>42736</v>
      </c>
      <c r="B18" s="3">
        <v>530876800000</v>
      </c>
      <c r="C18" s="3">
        <v>453235100000</v>
      </c>
      <c r="D18" s="3">
        <v>226584200000</v>
      </c>
      <c r="E18" s="3">
        <v>192826300000</v>
      </c>
      <c r="F18" s="3">
        <v>198478700000</v>
      </c>
      <c r="G18" s="3">
        <v>187780000000</v>
      </c>
      <c r="H18" s="3">
        <v>25888900000</v>
      </c>
      <c r="I18" s="3">
        <v>58401000000</v>
      </c>
      <c r="J18" s="3">
        <v>89586200000</v>
      </c>
      <c r="K18" s="3">
        <v>179543973918.26901</v>
      </c>
      <c r="L18" s="3">
        <v>191345908473.55801</v>
      </c>
      <c r="M18" s="3">
        <v>16978158193.108999</v>
      </c>
      <c r="N18" s="3">
        <v>94221056149.839706</v>
      </c>
      <c r="O18" s="3">
        <v>143184001081.73099</v>
      </c>
      <c r="P18" s="3">
        <v>47790942828.525597</v>
      </c>
      <c r="Q18" s="3">
        <v>-42252909375</v>
      </c>
      <c r="R18" s="3">
        <v>90965964823.718002</v>
      </c>
      <c r="S18" s="3">
        <v>1806391786.8589699</v>
      </c>
      <c r="T18" s="3">
        <v>85823992748.3974</v>
      </c>
    </row>
    <row r="19" spans="1:20" x14ac:dyDescent="0.2">
      <c r="A19" s="2">
        <v>42826</v>
      </c>
      <c r="B19" s="3">
        <v>539452000000</v>
      </c>
      <c r="C19" s="3">
        <v>453816500000</v>
      </c>
      <c r="D19" s="3">
        <v>233805800000</v>
      </c>
      <c r="E19" s="3">
        <v>233563900000</v>
      </c>
      <c r="F19" s="3">
        <v>201023800000</v>
      </c>
      <c r="G19" s="3">
        <v>191918300000</v>
      </c>
      <c r="H19" s="3">
        <v>26662700000</v>
      </c>
      <c r="I19" s="3">
        <v>67255600000</v>
      </c>
      <c r="J19" s="3">
        <v>54390100000</v>
      </c>
      <c r="K19" s="3">
        <v>137993866225.96201</v>
      </c>
      <c r="L19" s="3">
        <v>122636431550.481</v>
      </c>
      <c r="M19" s="3">
        <v>19255878385.416698</v>
      </c>
      <c r="N19" s="3">
        <v>39191703585.737198</v>
      </c>
      <c r="O19" s="3">
        <v>103597175761.218</v>
      </c>
      <c r="P19" s="3">
        <v>61836672956.730797</v>
      </c>
      <c r="Q19" s="3">
        <v>-55451505528.846199</v>
      </c>
      <c r="R19" s="3">
        <v>146813292708.33301</v>
      </c>
      <c r="S19" s="3">
        <v>261336017.62820601</v>
      </c>
      <c r="T19" s="3">
        <v>65152010056.089699</v>
      </c>
    </row>
    <row r="20" spans="1:20" x14ac:dyDescent="0.2">
      <c r="A20" s="2">
        <v>42917</v>
      </c>
      <c r="B20" s="3">
        <v>546312500000</v>
      </c>
      <c r="C20" s="3">
        <v>450930000000</v>
      </c>
      <c r="D20" s="3">
        <v>234945000000</v>
      </c>
      <c r="E20" s="3">
        <v>200605200000</v>
      </c>
      <c r="F20" s="3">
        <v>207082400000</v>
      </c>
      <c r="G20" s="3">
        <v>185105500000</v>
      </c>
      <c r="H20" s="3">
        <v>27264000000</v>
      </c>
      <c r="I20" s="3">
        <v>61140100000</v>
      </c>
      <c r="J20" s="3">
        <v>117823200000</v>
      </c>
      <c r="K20" s="3">
        <v>-104727336979.16701</v>
      </c>
      <c r="L20" s="3">
        <v>-103513849539.263</v>
      </c>
      <c r="M20" s="3">
        <v>32077354667.467899</v>
      </c>
      <c r="N20" s="3">
        <v>38806040765.224403</v>
      </c>
      <c r="O20" s="3">
        <v>131733009094.55099</v>
      </c>
      <c r="P20" s="3">
        <v>66567128725.961502</v>
      </c>
      <c r="Q20" s="3">
        <v>-42425866426.282097</v>
      </c>
      <c r="R20" s="3">
        <v>114157608413.46201</v>
      </c>
      <c r="S20" s="3">
        <v>-6263664623.39744</v>
      </c>
      <c r="T20" s="3">
        <v>92746546274.038498</v>
      </c>
    </row>
    <row r="21" spans="1:20" x14ac:dyDescent="0.2">
      <c r="A21" s="2">
        <v>43009</v>
      </c>
      <c r="B21" s="3">
        <v>557352200000</v>
      </c>
      <c r="C21" s="3">
        <v>466589400000</v>
      </c>
      <c r="D21" s="3">
        <v>243602500000</v>
      </c>
      <c r="E21" s="3">
        <v>198949400000</v>
      </c>
      <c r="F21" s="3">
        <v>207177100000</v>
      </c>
      <c r="G21" s="3">
        <v>195770600000</v>
      </c>
      <c r="H21" s="3">
        <v>27974900000</v>
      </c>
      <c r="I21" s="3">
        <v>57337700000</v>
      </c>
      <c r="J21" s="3">
        <v>117459700000</v>
      </c>
      <c r="K21" s="3">
        <v>97613996834.935898</v>
      </c>
      <c r="L21" s="3">
        <v>73484609515.224396</v>
      </c>
      <c r="M21" s="3">
        <v>107834108754.006</v>
      </c>
      <c r="N21" s="3">
        <v>51818199499.1987</v>
      </c>
      <c r="O21" s="3">
        <v>80047514062.5</v>
      </c>
      <c r="P21" s="3">
        <v>35622855488.782097</v>
      </c>
      <c r="Q21" s="3">
        <v>14002181330.128201</v>
      </c>
      <c r="R21" s="3">
        <v>83431834054.487198</v>
      </c>
      <c r="S21" s="3">
        <v>2906636818.9102602</v>
      </c>
      <c r="T21" s="3">
        <v>101395550921.474</v>
      </c>
    </row>
    <row r="22" spans="1:20" x14ac:dyDescent="0.2">
      <c r="A22" s="2">
        <v>43101</v>
      </c>
      <c r="B22" s="3">
        <v>549588600000</v>
      </c>
      <c r="C22" s="3">
        <v>469756300000</v>
      </c>
      <c r="D22" s="3">
        <v>236144400000</v>
      </c>
      <c r="E22" s="3">
        <v>200186200000</v>
      </c>
      <c r="F22" s="3">
        <v>217509300000</v>
      </c>
      <c r="G22" s="3">
        <v>199020900000</v>
      </c>
      <c r="H22" s="3">
        <v>26508300000</v>
      </c>
      <c r="I22" s="3">
        <v>63294900000</v>
      </c>
      <c r="J22" s="3">
        <v>97492200000</v>
      </c>
      <c r="K22" s="3">
        <v>13357673918.269199</v>
      </c>
      <c r="L22" s="3">
        <v>-101416691526.442</v>
      </c>
      <c r="M22" s="3">
        <v>-87574741806.891006</v>
      </c>
      <c r="N22" s="3">
        <v>5416756149.8397198</v>
      </c>
      <c r="O22" s="3">
        <v>135530401081.731</v>
      </c>
      <c r="P22" s="3">
        <v>72350042828.525604</v>
      </c>
      <c r="Q22" s="3">
        <v>21574590625</v>
      </c>
      <c r="R22" s="3">
        <v>85952064823.718002</v>
      </c>
      <c r="S22" s="3">
        <v>15439791786.858999</v>
      </c>
      <c r="T22" s="3">
        <v>121508192748.397</v>
      </c>
    </row>
    <row r="23" spans="1:20" x14ac:dyDescent="0.2">
      <c r="A23" s="2">
        <v>43191</v>
      </c>
      <c r="B23" s="3">
        <v>557673500000</v>
      </c>
      <c r="C23" s="3">
        <v>480102400000</v>
      </c>
      <c r="D23" s="3">
        <v>243275100000</v>
      </c>
      <c r="E23" s="3">
        <v>205720700000</v>
      </c>
      <c r="F23" s="3">
        <v>234955600000</v>
      </c>
      <c r="G23" s="3">
        <v>215270100000</v>
      </c>
      <c r="H23" s="3">
        <v>27641700000</v>
      </c>
      <c r="I23" s="3">
        <v>61404300000</v>
      </c>
      <c r="J23" s="3">
        <v>101048400000</v>
      </c>
      <c r="K23" s="3">
        <v>86753266225.961502</v>
      </c>
      <c r="L23" s="3">
        <v>-17344168449.519199</v>
      </c>
      <c r="M23" s="3">
        <v>136060778385.41701</v>
      </c>
      <c r="N23" s="3">
        <v>203353903585.737</v>
      </c>
      <c r="O23" s="3">
        <v>-26308424238.782101</v>
      </c>
      <c r="P23" s="3">
        <v>4510872956.7307701</v>
      </c>
      <c r="Q23" s="3">
        <v>-91889205528.846207</v>
      </c>
      <c r="R23" s="3">
        <v>40181492708.333298</v>
      </c>
      <c r="S23" s="3">
        <v>8304336017.6282101</v>
      </c>
      <c r="T23" s="3">
        <v>98692210056.089798</v>
      </c>
    </row>
    <row r="24" spans="1:20" x14ac:dyDescent="0.2">
      <c r="A24" s="2">
        <v>43282</v>
      </c>
      <c r="B24" s="3">
        <v>566188700000</v>
      </c>
      <c r="C24" s="3">
        <v>496872900000</v>
      </c>
      <c r="D24" s="3">
        <v>250035900000</v>
      </c>
      <c r="E24" s="3">
        <v>217829900000</v>
      </c>
      <c r="F24" s="3">
        <v>230996100000</v>
      </c>
      <c r="G24" s="3">
        <v>210490000000</v>
      </c>
      <c r="H24" s="3">
        <v>27469700000</v>
      </c>
      <c r="I24" s="3">
        <v>65497200000</v>
      </c>
      <c r="J24" s="3">
        <v>84000400000</v>
      </c>
      <c r="K24" s="3">
        <v>-111137036979.16701</v>
      </c>
      <c r="L24" s="3">
        <v>-84559149539.262802</v>
      </c>
      <c r="M24" s="3">
        <v>49433054667.467903</v>
      </c>
      <c r="N24" s="3">
        <v>62149140765.224403</v>
      </c>
      <c r="O24" s="3">
        <v>54157009094.5513</v>
      </c>
      <c r="P24" s="3">
        <v>24918028725.961498</v>
      </c>
      <c r="Q24" s="3">
        <v>26785033573.717899</v>
      </c>
      <c r="R24" s="3">
        <v>-46881691586.538498</v>
      </c>
      <c r="S24" s="3">
        <v>-5514264623.39744</v>
      </c>
      <c r="T24" s="3">
        <v>82339846274.038498</v>
      </c>
    </row>
    <row r="25" spans="1:20" x14ac:dyDescent="0.2">
      <c r="A25" s="2">
        <v>43374</v>
      </c>
      <c r="B25" s="3">
        <v>564730400000</v>
      </c>
      <c r="C25" s="3">
        <v>504214800000</v>
      </c>
      <c r="D25" s="3">
        <v>252907400000</v>
      </c>
      <c r="E25" s="3">
        <v>224495500000</v>
      </c>
      <c r="F25" s="3">
        <v>225856500000</v>
      </c>
      <c r="G25" s="3">
        <v>200572400000</v>
      </c>
      <c r="H25" s="3">
        <v>28041700000</v>
      </c>
      <c r="I25" s="3">
        <v>70459400000</v>
      </c>
      <c r="J25" s="3">
        <v>71793900000</v>
      </c>
      <c r="K25" s="3">
        <v>-188262003165.064</v>
      </c>
      <c r="L25" s="3">
        <v>-112447590484.776</v>
      </c>
      <c r="M25" s="3">
        <v>86607408754.006393</v>
      </c>
      <c r="N25" s="3">
        <v>23048899499.1987</v>
      </c>
      <c r="O25" s="3">
        <v>10512814062.5</v>
      </c>
      <c r="P25" s="3">
        <v>-52379044511.217903</v>
      </c>
      <c r="Q25" s="3">
        <v>-54234718669.871803</v>
      </c>
      <c r="R25" s="3">
        <v>18572534054.487202</v>
      </c>
      <c r="S25" s="3">
        <v>7071236818.9102602</v>
      </c>
      <c r="T25" s="3">
        <v>4447750921.4743605</v>
      </c>
    </row>
    <row r="26" spans="1:20" x14ac:dyDescent="0.2">
      <c r="A26" s="2">
        <v>43466</v>
      </c>
      <c r="B26" s="3">
        <v>575508800000</v>
      </c>
      <c r="C26" s="3">
        <v>500180100000</v>
      </c>
      <c r="D26" s="3">
        <v>255875700000</v>
      </c>
      <c r="E26" s="3">
        <v>217017100000</v>
      </c>
      <c r="F26" s="3">
        <v>230435000000</v>
      </c>
      <c r="G26" s="3">
        <v>201746500000</v>
      </c>
      <c r="H26" s="3">
        <v>29594800000</v>
      </c>
      <c r="I26" s="3">
        <v>71309600000</v>
      </c>
      <c r="J26" s="3">
        <v>101161000000</v>
      </c>
      <c r="K26" s="3">
        <v>106046573918.269</v>
      </c>
      <c r="L26" s="3">
        <v>-5492091526.4423103</v>
      </c>
      <c r="M26" s="3">
        <v>-31139041806.890999</v>
      </c>
      <c r="N26" s="3">
        <v>-74131743850.160294</v>
      </c>
      <c r="O26" s="3">
        <v>81616401081.730804</v>
      </c>
      <c r="P26" s="3">
        <v>-2242057171.47436</v>
      </c>
      <c r="Q26" s="3">
        <v>58110090625</v>
      </c>
      <c r="R26" s="3">
        <v>56892664823.717903</v>
      </c>
      <c r="S26" s="3">
        <v>6767191786.8589697</v>
      </c>
      <c r="T26" s="3">
        <v>117416092748.397</v>
      </c>
    </row>
    <row r="27" spans="1:20" x14ac:dyDescent="0.2">
      <c r="A27" s="2">
        <v>43556</v>
      </c>
      <c r="B27" s="3">
        <v>568224200000</v>
      </c>
      <c r="C27" s="3">
        <v>492622400000</v>
      </c>
      <c r="D27" s="3">
        <v>264391500000</v>
      </c>
      <c r="E27" s="3">
        <v>269468600000</v>
      </c>
      <c r="F27" s="3">
        <v>233519100000</v>
      </c>
      <c r="G27" s="3">
        <v>218232700000</v>
      </c>
      <c r="H27" s="3">
        <v>30506500000</v>
      </c>
      <c r="I27" s="3">
        <v>65120600000</v>
      </c>
      <c r="J27" s="3">
        <v>51196900000</v>
      </c>
      <c r="K27" s="3">
        <v>-30385833774.038502</v>
      </c>
      <c r="L27" s="3">
        <v>60041331550.480797</v>
      </c>
      <c r="M27" s="3">
        <v>257671278385.41699</v>
      </c>
      <c r="N27" s="3">
        <v>137574303585.737</v>
      </c>
      <c r="O27" s="3">
        <v>44198375761.217903</v>
      </c>
      <c r="P27" s="3">
        <v>416472956.73076802</v>
      </c>
      <c r="Q27" s="3">
        <v>61299494471.153801</v>
      </c>
      <c r="R27" s="3">
        <v>32623592708.333302</v>
      </c>
      <c r="S27" s="3">
        <v>4222536017.6282101</v>
      </c>
      <c r="T27" s="3">
        <v>369010056.08974499</v>
      </c>
    </row>
    <row r="28" spans="1:20" x14ac:dyDescent="0.2">
      <c r="A28" s="2">
        <v>43647</v>
      </c>
      <c r="B28" s="3">
        <v>576523200000</v>
      </c>
      <c r="C28" s="3">
        <v>495870700000</v>
      </c>
      <c r="D28" s="3">
        <v>273620800000</v>
      </c>
      <c r="E28" s="3">
        <v>235638600000</v>
      </c>
      <c r="F28" s="3">
        <v>231377000000</v>
      </c>
      <c r="G28" s="3">
        <v>207516200000</v>
      </c>
      <c r="H28" s="3">
        <v>31069600000</v>
      </c>
      <c r="I28" s="3">
        <v>72024000000</v>
      </c>
      <c r="J28" s="3">
        <v>101541200000</v>
      </c>
      <c r="K28" s="3">
        <v>185616463020.83301</v>
      </c>
      <c r="L28" s="3">
        <v>88969650460.737198</v>
      </c>
      <c r="M28" s="3">
        <v>119280454667.468</v>
      </c>
      <c r="N28" s="3">
        <v>69460440765.224396</v>
      </c>
      <c r="O28" s="3">
        <v>189874109094.55099</v>
      </c>
      <c r="P28" s="3">
        <v>-4146571274.0384598</v>
      </c>
      <c r="Q28" s="3">
        <v>92591933573.717896</v>
      </c>
      <c r="R28" s="3">
        <v>150449608413.46201</v>
      </c>
      <c r="S28" s="3">
        <v>-5052964623.39744</v>
      </c>
      <c r="T28" s="3">
        <v>81087346274.038498</v>
      </c>
    </row>
    <row r="29" spans="1:20" x14ac:dyDescent="0.2">
      <c r="A29" s="2">
        <v>43739</v>
      </c>
      <c r="B29" s="3">
        <v>581116900000</v>
      </c>
      <c r="C29" s="3">
        <v>496531300000</v>
      </c>
      <c r="D29" s="3">
        <v>269788700000</v>
      </c>
      <c r="E29" s="3">
        <v>282831400000</v>
      </c>
      <c r="F29" s="3">
        <v>213842800000</v>
      </c>
      <c r="G29" s="3">
        <v>207947200000</v>
      </c>
      <c r="H29" s="3">
        <v>31924700000</v>
      </c>
      <c r="I29" s="3">
        <v>62630400000</v>
      </c>
      <c r="J29" s="3">
        <v>46732900000</v>
      </c>
      <c r="K29" s="3">
        <v>-203111403165.064</v>
      </c>
      <c r="L29" s="3">
        <v>-174267790484.776</v>
      </c>
      <c r="M29" s="3">
        <v>-175525991245.99399</v>
      </c>
      <c r="N29" s="3">
        <v>-188633900500.80099</v>
      </c>
      <c r="O29" s="3">
        <v>73020414062.5</v>
      </c>
      <c r="P29" s="3">
        <v>80940755488.781998</v>
      </c>
      <c r="Q29" s="3">
        <v>28019581330.128201</v>
      </c>
      <c r="R29" s="3">
        <v>81166234054.487198</v>
      </c>
      <c r="S29" s="3">
        <v>-46163181.089743398</v>
      </c>
      <c r="T29" s="3">
        <v>15752450921.4744</v>
      </c>
    </row>
    <row r="30" spans="1:20" x14ac:dyDescent="0.2">
      <c r="A30" s="2">
        <v>43831</v>
      </c>
      <c r="B30" s="3">
        <v>560640600000</v>
      </c>
      <c r="C30" s="3">
        <v>476728600000</v>
      </c>
      <c r="D30" s="3">
        <v>265759700000</v>
      </c>
      <c r="E30" s="3">
        <v>304204100000</v>
      </c>
      <c r="F30" s="3">
        <v>197080200000</v>
      </c>
      <c r="G30" s="3">
        <v>185037700000</v>
      </c>
      <c r="H30" s="3">
        <v>31970400000</v>
      </c>
      <c r="I30" s="3">
        <v>70624100000</v>
      </c>
      <c r="J30" s="3">
        <v>18856400000</v>
      </c>
      <c r="K30" s="3">
        <v>-133822826081.731</v>
      </c>
      <c r="L30" s="3">
        <v>-68920091526.442307</v>
      </c>
      <c r="M30" s="3">
        <v>539058758193.10901</v>
      </c>
      <c r="N30" s="3">
        <v>360403756149.84003</v>
      </c>
      <c r="O30" s="3">
        <v>-76873198918.269196</v>
      </c>
      <c r="P30" s="3">
        <v>-45164457171.474403</v>
      </c>
      <c r="Q30" s="3">
        <v>91543290625</v>
      </c>
      <c r="R30" s="3">
        <v>-59778735176.282097</v>
      </c>
      <c r="S30" s="3">
        <v>8626691786.8589706</v>
      </c>
      <c r="T30" s="3">
        <v>-11891107251.6026</v>
      </c>
    </row>
    <row r="31" spans="1:20" x14ac:dyDescent="0.2">
      <c r="A31" s="2">
        <v>43922</v>
      </c>
      <c r="B31" s="3">
        <v>445652500000</v>
      </c>
      <c r="C31" s="3">
        <v>386578300000</v>
      </c>
      <c r="D31" s="3">
        <v>209596000000</v>
      </c>
      <c r="E31" s="3">
        <v>198308800000</v>
      </c>
      <c r="F31" s="3">
        <v>179443700000</v>
      </c>
      <c r="G31" s="3">
        <v>167711600000</v>
      </c>
      <c r="H31" s="3">
        <v>29768500000</v>
      </c>
      <c r="I31" s="3">
        <v>71836700000</v>
      </c>
      <c r="J31" s="3">
        <v>40025500000</v>
      </c>
      <c r="K31" s="3">
        <v>37164566225.961502</v>
      </c>
      <c r="L31" s="3">
        <v>116588231550.481</v>
      </c>
      <c r="M31" s="3">
        <v>-322637821614.58301</v>
      </c>
      <c r="N31" s="3">
        <v>-217909396414.263</v>
      </c>
      <c r="O31" s="3">
        <v>261519075761.21799</v>
      </c>
      <c r="P31" s="3">
        <v>91206272956.730804</v>
      </c>
      <c r="Q31" s="3">
        <v>88852394471.153793</v>
      </c>
      <c r="R31" s="3">
        <v>123692692708.33299</v>
      </c>
      <c r="S31" s="3">
        <v>4953836017.6282101</v>
      </c>
      <c r="T31" s="3">
        <v>9990610056.0897408</v>
      </c>
    </row>
    <row r="32" spans="1:20" x14ac:dyDescent="0.2">
      <c r="A32" s="2">
        <v>44013</v>
      </c>
      <c r="B32" s="3">
        <v>526710600000</v>
      </c>
      <c r="C32" s="3">
        <v>433526900000</v>
      </c>
      <c r="D32" s="3">
        <v>213490200000</v>
      </c>
      <c r="E32" s="3">
        <v>208862800000</v>
      </c>
      <c r="F32" s="3">
        <v>180603800000</v>
      </c>
      <c r="G32" s="3">
        <v>183505300000</v>
      </c>
      <c r="H32" s="3">
        <v>30908300000</v>
      </c>
      <c r="I32" s="3">
        <v>64890400000</v>
      </c>
      <c r="J32" s="3">
        <v>60927600000</v>
      </c>
      <c r="K32" s="3">
        <v>28384263020.833302</v>
      </c>
      <c r="L32" s="3">
        <v>-13927449539.2628</v>
      </c>
      <c r="M32" s="3">
        <v>80302554667.467896</v>
      </c>
      <c r="N32" s="3">
        <v>-10719359234.7756</v>
      </c>
      <c r="O32" s="3">
        <v>22736609094.5513</v>
      </c>
      <c r="P32" s="3">
        <v>104589628725.96201</v>
      </c>
      <c r="Q32" s="3">
        <v>49445733573.717903</v>
      </c>
      <c r="R32" s="3">
        <v>79978908413.461502</v>
      </c>
      <c r="S32" s="3">
        <v>-3342064623.39744</v>
      </c>
      <c r="T32" s="3">
        <v>92814446274.038498</v>
      </c>
    </row>
    <row r="33" spans="1:20" x14ac:dyDescent="0.2">
      <c r="A33" s="2">
        <v>44105</v>
      </c>
      <c r="B33" s="3">
        <v>560459900000</v>
      </c>
      <c r="C33" s="3">
        <v>457751000000</v>
      </c>
      <c r="D33" s="3">
        <v>250121600000</v>
      </c>
      <c r="E33" s="3">
        <v>227811500000</v>
      </c>
      <c r="F33" s="3">
        <v>183385300000</v>
      </c>
      <c r="G33" s="3">
        <v>173010500000</v>
      </c>
      <c r="H33" s="3">
        <v>34189000000</v>
      </c>
      <c r="I33" s="3">
        <v>81349300000</v>
      </c>
      <c r="J33" s="3">
        <v>88233500000</v>
      </c>
      <c r="K33" s="3">
        <v>49367896834.935898</v>
      </c>
      <c r="L33" s="3">
        <v>140211209515.224</v>
      </c>
      <c r="M33" s="3">
        <v>19019508754.006401</v>
      </c>
      <c r="N33" s="3">
        <v>307393899499.19897</v>
      </c>
      <c r="O33" s="3">
        <v>157032914062.5</v>
      </c>
      <c r="P33" s="3">
        <v>186447655488.78201</v>
      </c>
      <c r="Q33" s="3">
        <v>-183179918669.87201</v>
      </c>
      <c r="R33" s="3">
        <v>54951234054.487198</v>
      </c>
      <c r="S33" s="3">
        <v>3064836818.9102602</v>
      </c>
      <c r="T33" s="3">
        <v>81388550921.474396</v>
      </c>
    </row>
    <row r="34" spans="1:20" x14ac:dyDescent="0.2">
      <c r="A34" s="2">
        <v>44197</v>
      </c>
      <c r="B34" s="3">
        <v>580538700000</v>
      </c>
      <c r="C34" s="3">
        <v>484896100000</v>
      </c>
      <c r="D34" s="3">
        <v>248876100000</v>
      </c>
      <c r="E34" s="3">
        <v>226206600000</v>
      </c>
      <c r="F34" s="3">
        <v>222351700000</v>
      </c>
      <c r="G34" s="3">
        <v>191379500000</v>
      </c>
      <c r="H34" s="3">
        <v>39130700000</v>
      </c>
      <c r="I34" s="3">
        <v>85727900000</v>
      </c>
      <c r="J34" s="3">
        <v>102687100000</v>
      </c>
      <c r="K34" s="3">
        <v>113200173918.269</v>
      </c>
      <c r="L34" s="3">
        <v>33341408473.557701</v>
      </c>
      <c r="M34" s="3">
        <v>-74716441806.891006</v>
      </c>
      <c r="N34" s="3">
        <v>18268656149.839699</v>
      </c>
      <c r="O34" s="3">
        <v>100504601081.731</v>
      </c>
      <c r="P34" s="3">
        <v>170473642828.526</v>
      </c>
      <c r="Q34" s="3">
        <v>16845890625</v>
      </c>
      <c r="R34" s="3">
        <v>135478064823.718</v>
      </c>
      <c r="S34" s="3">
        <v>1136691786.8589699</v>
      </c>
      <c r="T34" s="3">
        <v>116085192748.397</v>
      </c>
    </row>
    <row r="35" spans="1:20" x14ac:dyDescent="0.2">
      <c r="A35" s="2">
        <v>44287</v>
      </c>
      <c r="B35" s="3">
        <v>598144600000</v>
      </c>
      <c r="C35" s="3">
        <v>510491000000</v>
      </c>
      <c r="D35" s="3">
        <v>256246100000</v>
      </c>
      <c r="E35" s="3">
        <v>230474300000</v>
      </c>
      <c r="F35" s="3">
        <v>215219200000</v>
      </c>
      <c r="G35" s="3">
        <v>186108100000</v>
      </c>
      <c r="H35" s="3">
        <v>36606600000</v>
      </c>
      <c r="I35" s="3">
        <v>76854300000</v>
      </c>
      <c r="J35" s="3">
        <v>102288900000</v>
      </c>
      <c r="K35" s="3">
        <v>50691966225.961502</v>
      </c>
      <c r="L35" s="3">
        <v>13816431550.480801</v>
      </c>
      <c r="M35" s="3">
        <v>23417478385.416698</v>
      </c>
      <c r="N35" s="3">
        <v>78779603585.737198</v>
      </c>
      <c r="O35" s="3">
        <v>112525275761.218</v>
      </c>
      <c r="P35" s="3">
        <v>111356872956.731</v>
      </c>
      <c r="Q35" s="3">
        <v>-50405605528.846199</v>
      </c>
      <c r="R35" s="3">
        <v>128694792708.33299</v>
      </c>
      <c r="S35" s="3">
        <v>9267536017.6282101</v>
      </c>
      <c r="T35" s="3">
        <v>130527710056.09</v>
      </c>
    </row>
    <row r="36" spans="1:20" x14ac:dyDescent="0.2">
      <c r="A36" s="2">
        <v>44378</v>
      </c>
      <c r="B36" s="3">
        <v>609849100000</v>
      </c>
      <c r="C36" s="3">
        <v>534258300000</v>
      </c>
      <c r="D36" s="3">
        <v>277131300000</v>
      </c>
      <c r="E36" s="3">
        <v>252206600000</v>
      </c>
      <c r="F36" s="3">
        <v>217876000000</v>
      </c>
      <c r="G36" s="3">
        <v>192659300000</v>
      </c>
      <c r="H36" s="3">
        <v>41897100000</v>
      </c>
      <c r="I36" s="3">
        <v>81378900000</v>
      </c>
      <c r="J36" s="3">
        <v>86250400000</v>
      </c>
      <c r="K36" s="3">
        <v>159956963020.83301</v>
      </c>
      <c r="L36" s="3">
        <v>12288950460.7372</v>
      </c>
      <c r="M36" s="3">
        <v>82563854667.467896</v>
      </c>
      <c r="N36" s="3">
        <v>292174740765.224</v>
      </c>
      <c r="O36" s="3">
        <v>93586609094.5513</v>
      </c>
      <c r="P36" s="3">
        <v>64799628725.961502</v>
      </c>
      <c r="Q36" s="3">
        <v>-18772466426.282101</v>
      </c>
      <c r="R36" s="3">
        <v>180668108413.46201</v>
      </c>
      <c r="S36" s="3">
        <v>116367935376.603</v>
      </c>
      <c r="T36" s="3">
        <v>81405646274.038498</v>
      </c>
    </row>
    <row r="37" spans="1:20" x14ac:dyDescent="0.2">
      <c r="A37" s="2">
        <v>44470</v>
      </c>
      <c r="B37" s="3">
        <v>629226400000</v>
      </c>
      <c r="C37" s="3">
        <v>600040900000</v>
      </c>
      <c r="D37" s="3">
        <v>306594500000</v>
      </c>
      <c r="E37" s="3">
        <v>267647000000</v>
      </c>
      <c r="F37" s="3">
        <v>232378400000</v>
      </c>
      <c r="G37" s="3">
        <v>208870800000</v>
      </c>
      <c r="H37" s="3">
        <v>40634000000</v>
      </c>
      <c r="I37" s="3">
        <v>83344400000</v>
      </c>
      <c r="J37" s="3">
        <v>48930100000</v>
      </c>
      <c r="K37" s="3">
        <v>118172896834.936</v>
      </c>
      <c r="L37" s="3">
        <v>-48194990484.775597</v>
      </c>
      <c r="M37" s="3">
        <v>258236208754.00601</v>
      </c>
      <c r="N37" s="3">
        <v>399478099499.19897</v>
      </c>
      <c r="O37" s="3">
        <v>132211714062.5</v>
      </c>
      <c r="P37" s="3">
        <v>23746755488.782101</v>
      </c>
      <c r="Q37" s="3">
        <v>-58555818669.871803</v>
      </c>
      <c r="R37" s="3">
        <v>226893634054.487</v>
      </c>
      <c r="S37" s="3">
        <v>3879536818.9102602</v>
      </c>
      <c r="T37" s="3">
        <v>46202750921.474403</v>
      </c>
    </row>
    <row r="38" spans="1:20" x14ac:dyDescent="0.2">
      <c r="A38" s="2">
        <v>44562</v>
      </c>
      <c r="B38" s="3">
        <v>673214300000</v>
      </c>
      <c r="C38" s="3">
        <v>665820900000</v>
      </c>
      <c r="D38" s="3">
        <v>323818500000</v>
      </c>
      <c r="E38" s="3">
        <v>276009000000</v>
      </c>
      <c r="F38" s="3">
        <v>247958100000</v>
      </c>
      <c r="G38" s="3">
        <v>228730000000</v>
      </c>
      <c r="H38" s="3">
        <v>40079300000</v>
      </c>
      <c r="I38" s="3">
        <v>81652600000</v>
      </c>
      <c r="J38" s="3">
        <v>32857800000</v>
      </c>
      <c r="K38" s="3">
        <v>53357973918.269203</v>
      </c>
      <c r="L38" s="3">
        <v>5700608473.5576897</v>
      </c>
      <c r="M38" s="3">
        <v>91036858193.108994</v>
      </c>
      <c r="N38" s="3">
        <v>112620356149.84</v>
      </c>
      <c r="O38" s="3">
        <v>-5895598918.2692299</v>
      </c>
      <c r="P38" s="3">
        <v>-7964757171.4743605</v>
      </c>
      <c r="Q38" s="3">
        <v>37190890625</v>
      </c>
      <c r="R38" s="3">
        <v>-36145335176.282097</v>
      </c>
      <c r="S38" s="3">
        <v>3447691786.8589702</v>
      </c>
      <c r="T38" s="3">
        <v>8472592748.39744</v>
      </c>
    </row>
    <row r="39" spans="1:20" x14ac:dyDescent="0.2">
      <c r="A39" s="2">
        <v>44652</v>
      </c>
      <c r="B39" s="3">
        <v>710109900000</v>
      </c>
      <c r="C39" s="3">
        <v>729098300000</v>
      </c>
      <c r="D39" s="3">
        <v>333452100000</v>
      </c>
      <c r="E39" s="3">
        <v>292327500000</v>
      </c>
      <c r="F39" s="3">
        <v>270872400000</v>
      </c>
      <c r="G39" s="3">
        <v>259078400000</v>
      </c>
      <c r="H39" s="3">
        <v>43073400000</v>
      </c>
      <c r="I39" s="3">
        <v>91193900000</v>
      </c>
      <c r="J39" s="3">
        <v>-14190200000</v>
      </c>
      <c r="K39" s="3">
        <v>188883266225.96201</v>
      </c>
      <c r="L39" s="3">
        <v>27650231550.480801</v>
      </c>
      <c r="M39" s="3">
        <v>7715678385.4166603</v>
      </c>
      <c r="N39" s="3">
        <v>158501903585.737</v>
      </c>
      <c r="O39" s="3">
        <v>-60811424238.782097</v>
      </c>
      <c r="P39" s="3">
        <v>-60374427043.269203</v>
      </c>
      <c r="Q39" s="3">
        <v>-96328805528.846207</v>
      </c>
      <c r="R39" s="3">
        <v>-9096907291.6666698</v>
      </c>
      <c r="S39" s="3">
        <v>4101936017.6282101</v>
      </c>
      <c r="T39" s="3">
        <v>44174310056.089699</v>
      </c>
    </row>
    <row r="40" spans="1:20" x14ac:dyDescent="0.2">
      <c r="A40" s="2">
        <v>44743</v>
      </c>
      <c r="B40" s="3">
        <v>743819900000</v>
      </c>
      <c r="C40" s="3">
        <v>783358500000</v>
      </c>
      <c r="D40" s="3">
        <v>343323800000</v>
      </c>
      <c r="E40" s="3">
        <v>313163100000</v>
      </c>
      <c r="F40" s="3">
        <v>263219900000</v>
      </c>
      <c r="G40" s="3">
        <v>261170600000</v>
      </c>
      <c r="H40" s="3">
        <v>44312100000</v>
      </c>
      <c r="I40" s="3">
        <v>90749600000</v>
      </c>
      <c r="J40" s="3">
        <v>-53766000000</v>
      </c>
      <c r="K40" s="3">
        <v>62694863020.833298</v>
      </c>
      <c r="L40" s="3">
        <v>43721850460.737198</v>
      </c>
      <c r="M40" s="3">
        <v>29345554667.467899</v>
      </c>
      <c r="N40" s="3">
        <v>-30451959234.7756</v>
      </c>
      <c r="O40" s="3">
        <v>-56375390905.4487</v>
      </c>
      <c r="P40" s="3">
        <v>-86203771274.038498</v>
      </c>
      <c r="Q40" s="3">
        <v>17720533573.717899</v>
      </c>
      <c r="R40" s="3">
        <v>-1745791586.53846</v>
      </c>
      <c r="S40" s="3">
        <v>547335376.60256398</v>
      </c>
      <c r="T40" s="3">
        <v>-21590153725.961498</v>
      </c>
    </row>
    <row r="41" spans="1:20" x14ac:dyDescent="0.2">
      <c r="A41" s="2">
        <v>44835</v>
      </c>
      <c r="B41" s="3">
        <v>742655700000</v>
      </c>
      <c r="C41" s="3">
        <v>742501500000</v>
      </c>
      <c r="D41" s="3">
        <v>342562300000</v>
      </c>
      <c r="E41" s="3">
        <v>297196400000</v>
      </c>
      <c r="F41" s="3">
        <v>299705300000</v>
      </c>
      <c r="G41" s="3">
        <v>304376900000</v>
      </c>
      <c r="H41" s="3">
        <v>42872800000</v>
      </c>
      <c r="I41" s="3">
        <v>84302900000</v>
      </c>
      <c r="J41" s="3">
        <v>-581600000</v>
      </c>
      <c r="K41" s="3">
        <v>-156622503165.064</v>
      </c>
      <c r="L41" s="3">
        <v>-180109390484.776</v>
      </c>
      <c r="M41" s="3">
        <v>-174071491245.99399</v>
      </c>
      <c r="N41" s="3">
        <v>-211051600500.80099</v>
      </c>
      <c r="O41" s="3">
        <v>125735614062.5</v>
      </c>
      <c r="P41" s="3">
        <v>-702944511.21794903</v>
      </c>
      <c r="Q41" s="3">
        <v>72776481330.128204</v>
      </c>
      <c r="R41" s="3">
        <v>115241234054.487</v>
      </c>
      <c r="S41" s="3">
        <v>10246736818.910299</v>
      </c>
      <c r="T41" s="3">
        <v>12078050921.4744</v>
      </c>
    </row>
    <row r="42" spans="1:20" x14ac:dyDescent="0.2">
      <c r="A42" s="2">
        <v>44927</v>
      </c>
      <c r="B42" s="3">
        <v>715367100000</v>
      </c>
      <c r="C42" s="3">
        <v>673188500000</v>
      </c>
      <c r="D42" s="3">
        <v>340680100000</v>
      </c>
      <c r="E42" s="3">
        <v>313716700000</v>
      </c>
      <c r="F42" s="3">
        <v>297607700000</v>
      </c>
      <c r="G42" s="3">
        <v>295993300000</v>
      </c>
      <c r="H42" s="3">
        <v>45490200000</v>
      </c>
      <c r="I42" s="3">
        <v>83962600000</v>
      </c>
      <c r="J42" s="3">
        <v>32284100000</v>
      </c>
      <c r="K42" s="3">
        <v>-32412526081.730801</v>
      </c>
      <c r="L42" s="3">
        <v>-11709391526.442301</v>
      </c>
      <c r="M42" s="3">
        <v>82043458193.108994</v>
      </c>
      <c r="N42" s="3">
        <v>-15712843850.160299</v>
      </c>
      <c r="O42" s="3">
        <v>30066001081.730801</v>
      </c>
      <c r="P42" s="3">
        <v>43740542828.525597</v>
      </c>
      <c r="Q42" s="3">
        <v>62321990625</v>
      </c>
      <c r="R42" s="3">
        <v>60847864823.717903</v>
      </c>
      <c r="S42" s="3">
        <v>-14383908213.141001</v>
      </c>
      <c r="T42" s="3">
        <v>20281392748.3974</v>
      </c>
    </row>
    <row r="43" spans="1:20" x14ac:dyDescent="0.2">
      <c r="A43" s="2">
        <v>45017</v>
      </c>
      <c r="B43" s="3">
        <v>703646300000</v>
      </c>
      <c r="C43" s="3">
        <v>645187800000</v>
      </c>
      <c r="D43" s="3">
        <v>344095000000</v>
      </c>
      <c r="E43" s="3">
        <v>310996100000</v>
      </c>
      <c r="F43" s="3">
        <v>321690200000</v>
      </c>
      <c r="G43" s="3">
        <v>313879300000</v>
      </c>
      <c r="H43" s="3">
        <v>45085400000</v>
      </c>
      <c r="I43" s="3">
        <v>89707500000</v>
      </c>
      <c r="J43" s="3">
        <v>54746300000</v>
      </c>
      <c r="K43" s="3">
        <v>-122880033774.03799</v>
      </c>
      <c r="L43" s="3">
        <v>-137300168449.519</v>
      </c>
      <c r="M43" s="3">
        <v>-51670621614.583298</v>
      </c>
      <c r="N43" s="3">
        <v>-4978396414.2628002</v>
      </c>
      <c r="O43" s="3">
        <v>179469975761.21799</v>
      </c>
      <c r="P43" s="3">
        <v>37267972956.730797</v>
      </c>
      <c r="Q43" s="3">
        <v>96040294471.153793</v>
      </c>
      <c r="R43" s="3">
        <v>13989492708.3333</v>
      </c>
      <c r="S43" s="3">
        <v>3682736017.6282101</v>
      </c>
      <c r="T43" s="3">
        <v>67047810056.089699</v>
      </c>
    </row>
    <row r="44" spans="1:20" x14ac:dyDescent="0.2">
      <c r="A44" s="2">
        <v>45108</v>
      </c>
      <c r="B44" s="3">
        <v>703976100000</v>
      </c>
      <c r="C44" s="3">
        <v>624580300000</v>
      </c>
      <c r="D44" s="3">
        <v>351836800000</v>
      </c>
      <c r="E44" s="3">
        <v>317235100000</v>
      </c>
      <c r="F44" s="3">
        <v>340549800000</v>
      </c>
      <c r="G44" s="3">
        <v>344438200000</v>
      </c>
      <c r="H44" s="3">
        <v>44089600000</v>
      </c>
      <c r="I44" s="3">
        <v>89883100000</v>
      </c>
      <c r="J44" s="3">
        <v>64315600000</v>
      </c>
      <c r="K44" s="3">
        <v>14466763020.8333</v>
      </c>
      <c r="L44" s="3">
        <v>50699150460.737198</v>
      </c>
      <c r="M44" s="3">
        <v>16793454667.467899</v>
      </c>
      <c r="N44" s="3">
        <v>-95109859234.775604</v>
      </c>
      <c r="O44" s="3">
        <v>113716909094.55099</v>
      </c>
      <c r="P44" s="3">
        <v>26993928725.961498</v>
      </c>
      <c r="Q44" s="3">
        <v>103544233573.718</v>
      </c>
      <c r="R44" s="3">
        <v>46400408413.461502</v>
      </c>
      <c r="S44" s="3">
        <v>-8994464623.39744</v>
      </c>
      <c r="T44" s="3">
        <v>56834146274.038498</v>
      </c>
    </row>
    <row r="45" spans="1:20" x14ac:dyDescent="0.2">
      <c r="A45" s="2">
        <v>45200</v>
      </c>
      <c r="B45" s="3">
        <v>703900200000</v>
      </c>
      <c r="C45" s="3">
        <v>623089400000</v>
      </c>
      <c r="D45" s="3">
        <v>361198000000</v>
      </c>
      <c r="E45" s="3">
        <v>323480500000</v>
      </c>
      <c r="F45" s="3">
        <v>338281000000</v>
      </c>
      <c r="G45" s="3">
        <v>326221500000</v>
      </c>
      <c r="H45" s="3">
        <v>48752700000</v>
      </c>
      <c r="I45" s="3">
        <v>92340100000</v>
      </c>
      <c r="J45" s="3">
        <v>87000400000</v>
      </c>
      <c r="K45" s="3">
        <v>-243568303165.064</v>
      </c>
      <c r="L45" s="3">
        <v>-325653490484.776</v>
      </c>
      <c r="M45" s="3">
        <v>113403308754.006</v>
      </c>
      <c r="N45" s="3">
        <v>-28064200500.8013</v>
      </c>
      <c r="O45" s="3">
        <v>68376614062.5</v>
      </c>
      <c r="P45" s="3">
        <v>-13057444511.217899</v>
      </c>
      <c r="Q45" s="3">
        <v>93277081330.128204</v>
      </c>
      <c r="R45" s="3">
        <v>65609534054.487198</v>
      </c>
      <c r="S45" s="3">
        <v>7305836818.9102602</v>
      </c>
      <c r="T45" s="3">
        <v>140715750921.474</v>
      </c>
    </row>
    <row r="46" spans="1:20" x14ac:dyDescent="0.2">
      <c r="A46" s="2">
        <v>45292</v>
      </c>
      <c r="B46" s="3">
        <v>697220700000</v>
      </c>
      <c r="C46" s="3">
        <v>595605900000</v>
      </c>
      <c r="D46" s="3">
        <v>367333500000</v>
      </c>
      <c r="E46" s="3">
        <v>326598700000</v>
      </c>
      <c r="F46" s="3">
        <v>334709700000</v>
      </c>
      <c r="G46" s="3">
        <v>321970100000</v>
      </c>
      <c r="H46" s="3">
        <v>46726600000</v>
      </c>
      <c r="I46" s="3">
        <v>82140300000</v>
      </c>
      <c r="J46" s="3">
        <v>119675400000</v>
      </c>
      <c r="K46" s="3">
        <v>45907273918.269203</v>
      </c>
      <c r="L46" s="3">
        <v>6572208473.5576897</v>
      </c>
      <c r="M46" s="3">
        <v>34513758193.108902</v>
      </c>
      <c r="N46" s="3">
        <v>-2730443850.1602802</v>
      </c>
      <c r="O46" s="3">
        <v>138541101081.73099</v>
      </c>
      <c r="P46" s="3">
        <v>52641942828.525597</v>
      </c>
      <c r="Q46" s="3">
        <v>75776390625</v>
      </c>
      <c r="R46" s="3">
        <v>58180764823.717903</v>
      </c>
      <c r="S46" s="3">
        <v>5354791786.8589697</v>
      </c>
      <c r="T46" s="3">
        <v>138284292748.397</v>
      </c>
    </row>
    <row r="47" spans="1:20" x14ac:dyDescent="0.2">
      <c r="A47" s="2">
        <v>45383</v>
      </c>
      <c r="B47" s="3">
        <v>708006900000</v>
      </c>
      <c r="C47" s="3">
        <v>612294200000</v>
      </c>
      <c r="D47" s="3">
        <v>388705700000</v>
      </c>
      <c r="E47" s="3">
        <v>335903800000</v>
      </c>
      <c r="F47" s="3">
        <v>348722000000</v>
      </c>
      <c r="G47" s="3">
        <v>328796800000</v>
      </c>
      <c r="H47" s="3">
        <v>47449100000</v>
      </c>
      <c r="I47" s="3">
        <v>90515500000</v>
      </c>
      <c r="J47" s="3">
        <v>125373400000</v>
      </c>
      <c r="K47" s="3">
        <v>-17468933774.038502</v>
      </c>
      <c r="L47" s="3">
        <v>-119637368449.519</v>
      </c>
      <c r="M47" s="3">
        <v>53130778385.416702</v>
      </c>
      <c r="N47" s="3">
        <v>-34597596414.262802</v>
      </c>
      <c r="O47" s="3">
        <v>108663375761.218</v>
      </c>
      <c r="P47" s="3">
        <v>55890072956.730797</v>
      </c>
      <c r="Q47" s="3">
        <v>138148194471.15399</v>
      </c>
      <c r="R47" s="3">
        <v>124356192708.33299</v>
      </c>
      <c r="S47" s="3">
        <v>5479936017.6282101</v>
      </c>
      <c r="T47" s="3">
        <v>110682010056.09</v>
      </c>
    </row>
    <row r="48" spans="1:20" x14ac:dyDescent="0.2">
      <c r="A48" s="2">
        <v>45474</v>
      </c>
      <c r="B48" s="3">
        <v>701920900000</v>
      </c>
      <c r="C48" s="3">
        <v>617327900000</v>
      </c>
      <c r="D48" s="3">
        <v>375398500000</v>
      </c>
      <c r="E48" s="3">
        <v>338374700000</v>
      </c>
      <c r="F48" s="3">
        <v>352259200000</v>
      </c>
      <c r="G48" s="3">
        <v>343378100000</v>
      </c>
      <c r="H48" s="3">
        <v>50029500000</v>
      </c>
      <c r="I48" s="3">
        <v>92332500000</v>
      </c>
      <c r="J48" s="3">
        <v>88195000000</v>
      </c>
      <c r="K48" s="3">
        <v>-18685136979.166698</v>
      </c>
      <c r="L48" s="3">
        <v>-31075649539.262798</v>
      </c>
      <c r="M48" s="3">
        <v>233212654667.46799</v>
      </c>
      <c r="N48" s="3">
        <v>88702740765.224396</v>
      </c>
      <c r="O48" s="3">
        <v>148232109094.55099</v>
      </c>
      <c r="P48" s="3">
        <v>61334528725.961502</v>
      </c>
      <c r="Q48" s="3">
        <v>95949733573.717896</v>
      </c>
      <c r="R48" s="3">
        <v>115583508413.46201</v>
      </c>
      <c r="S48" s="3">
        <v>-10777964623.3974</v>
      </c>
      <c r="T48" s="3">
        <v>137111746274.03799</v>
      </c>
    </row>
    <row r="49" spans="1:20" x14ac:dyDescent="0.2">
      <c r="A49" s="2">
        <v>45566</v>
      </c>
      <c r="B49" s="3">
        <v>703291500000</v>
      </c>
      <c r="C49" s="3">
        <v>624558000000</v>
      </c>
      <c r="D49" s="3">
        <v>383185700000</v>
      </c>
      <c r="E49" s="3">
        <v>335957700000</v>
      </c>
      <c r="F49" s="3">
        <v>346942100000</v>
      </c>
      <c r="G49" s="3">
        <v>347121500000</v>
      </c>
      <c r="H49" s="3">
        <v>49199600000</v>
      </c>
      <c r="I49" s="3">
        <v>101331000000</v>
      </c>
      <c r="J49" s="3">
        <v>73650600000</v>
      </c>
      <c r="K49" s="3">
        <v>140863396834.936</v>
      </c>
      <c r="L49" s="3">
        <v>104338409515.224</v>
      </c>
      <c r="M49" s="3">
        <v>-51389391245.993599</v>
      </c>
      <c r="N49" s="3">
        <v>-81775400500.8013</v>
      </c>
      <c r="O49" s="3">
        <v>156775914062.5</v>
      </c>
      <c r="P49" s="3">
        <v>84323855488.781998</v>
      </c>
      <c r="Q49" s="3">
        <v>133265181330.12801</v>
      </c>
      <c r="R49" s="3">
        <v>106669634054.487</v>
      </c>
      <c r="S49" s="3">
        <v>4610736818.9102602</v>
      </c>
      <c r="T49" s="3">
        <v>80109250921.474396</v>
      </c>
    </row>
    <row r="50" spans="1:20" x14ac:dyDescent="0.2">
      <c r="A50" s="2">
        <v>45658</v>
      </c>
      <c r="B50" s="3">
        <v>753454200000</v>
      </c>
      <c r="C50" s="3">
        <v>642793300000</v>
      </c>
      <c r="D50" s="3">
        <v>391552300000</v>
      </c>
      <c r="E50" s="3">
        <v>361149500000</v>
      </c>
      <c r="F50" s="3">
        <v>357818400000</v>
      </c>
      <c r="G50" s="3">
        <v>381523200000</v>
      </c>
      <c r="H50" s="3">
        <v>48310400000</v>
      </c>
      <c r="I50" s="3">
        <v>90348300000</v>
      </c>
      <c r="J50" s="3">
        <v>75321000000</v>
      </c>
      <c r="K50" s="3">
        <v>50635073918.269203</v>
      </c>
      <c r="L50" s="3">
        <v>16452408473.557699</v>
      </c>
      <c r="M50" s="3">
        <v>252402658193.10901</v>
      </c>
      <c r="N50" s="3">
        <v>239553756149.84</v>
      </c>
      <c r="O50" s="3">
        <v>188403601081.73099</v>
      </c>
      <c r="P50" s="3">
        <v>35154542828.525597</v>
      </c>
      <c r="Q50" s="3">
        <v>-8450009375</v>
      </c>
      <c r="R50" s="3">
        <v>164167864823.71799</v>
      </c>
      <c r="S50" s="3">
        <v>3378491786.8589702</v>
      </c>
      <c r="T50" s="3">
        <v>109061792748.397</v>
      </c>
    </row>
    <row r="51" spans="1:20" x14ac:dyDescent="0.2">
      <c r="A51" s="2">
        <v>45748</v>
      </c>
      <c r="B51" s="3">
        <v>716944100000</v>
      </c>
      <c r="C51" s="3">
        <v>629970700000</v>
      </c>
      <c r="D51" s="3">
        <v>387533200000</v>
      </c>
      <c r="E51" s="3">
        <v>349033800000</v>
      </c>
      <c r="F51" s="3">
        <v>349839700000</v>
      </c>
      <c r="G51" s="3">
        <v>344702000000</v>
      </c>
      <c r="H51" s="3">
        <v>49149300000</v>
      </c>
      <c r="I51" s="3">
        <v>96077400000</v>
      </c>
      <c r="J51" s="3">
        <v>83682400000</v>
      </c>
      <c r="K51" s="3">
        <v>-36336833774.038498</v>
      </c>
      <c r="L51" s="3">
        <v>-55719368449.519203</v>
      </c>
      <c r="M51" s="3">
        <v>188414578385.41699</v>
      </c>
      <c r="N51" s="3">
        <v>141604203585.737</v>
      </c>
      <c r="O51" s="3">
        <v>117990075761.218</v>
      </c>
      <c r="P51" s="3">
        <v>62105072956.730797</v>
      </c>
      <c r="Q51" s="3">
        <v>129777094471.15401</v>
      </c>
      <c r="R51" s="3">
        <v>34170492708.333302</v>
      </c>
      <c r="S51" s="3">
        <v>10496436017.628201</v>
      </c>
      <c r="T51" s="3">
        <v>96191010056.089798</v>
      </c>
    </row>
    <row r="52" spans="1:20" x14ac:dyDescent="0.2">
      <c r="A52" s="2">
        <v>45839</v>
      </c>
      <c r="B52" s="3">
        <v>721400700000</v>
      </c>
      <c r="C52" s="3">
        <v>626524800000</v>
      </c>
      <c r="D52" s="3">
        <v>382141300000</v>
      </c>
      <c r="E52" s="3">
        <v>355876600000</v>
      </c>
      <c r="F52" s="3">
        <v>316862300000</v>
      </c>
      <c r="G52" s="3">
        <v>342461600000</v>
      </c>
      <c r="H52" s="3">
        <v>47201400000</v>
      </c>
      <c r="I52" s="3">
        <v>96901800000</v>
      </c>
      <c r="J52" s="3">
        <v>45840900000</v>
      </c>
      <c r="K52" s="3">
        <v>19231263020.833302</v>
      </c>
      <c r="L52" s="3">
        <v>24705550460.737202</v>
      </c>
      <c r="M52" s="3">
        <v>-4245845332.5320501</v>
      </c>
      <c r="N52" s="3">
        <v>37318440765.224403</v>
      </c>
      <c r="O52" s="3">
        <v>196750709094.55099</v>
      </c>
      <c r="P52" s="3">
        <v>90704828725.961502</v>
      </c>
      <c r="Q52" s="3">
        <v>106646033573.718</v>
      </c>
      <c r="R52" s="3">
        <v>102903508413.46201</v>
      </c>
      <c r="S52" s="3">
        <v>-1001164623.39744</v>
      </c>
      <c r="T52" s="3">
        <v>25511346274.038502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D12DAC-8A41-8249-B737-651F85008C90}">
  <dimension ref="A1:L50"/>
  <sheetViews>
    <sheetView topLeftCell="A17" workbookViewId="0">
      <selection activeCell="A30" sqref="A30"/>
    </sheetView>
  </sheetViews>
  <sheetFormatPr baseColWidth="10" defaultRowHeight="15" x14ac:dyDescent="0.2"/>
  <sheetData>
    <row r="1" spans="1:12" ht="160" x14ac:dyDescent="0.2">
      <c r="A1" s="1" t="s">
        <v>0</v>
      </c>
      <c r="B1" s="1" t="s">
        <v>14</v>
      </c>
      <c r="C1" s="1" t="s">
        <v>15</v>
      </c>
      <c r="D1" s="1" t="s">
        <v>18</v>
      </c>
      <c r="E1" s="1" t="s">
        <v>19</v>
      </c>
      <c r="F1" s="1" t="s">
        <v>134</v>
      </c>
      <c r="G1" s="1" t="s">
        <v>135</v>
      </c>
      <c r="H1" s="1" t="s">
        <v>136</v>
      </c>
      <c r="I1" s="1" t="s">
        <v>138</v>
      </c>
      <c r="J1" s="1" t="s">
        <v>16</v>
      </c>
      <c r="K1" s="1" t="s">
        <v>17</v>
      </c>
      <c r="L1" s="1" t="s">
        <v>20</v>
      </c>
    </row>
    <row r="2" spans="1:12" x14ac:dyDescent="0.2">
      <c r="A2" s="4">
        <v>42005</v>
      </c>
      <c r="B2" s="3">
        <f>+IIP!B10/GDP!$B82*100000000000/4</f>
        <v>100365010660.41017</v>
      </c>
      <c r="C2" s="3">
        <f>+IIP!C10/GDP!$B82*100000000000/4</f>
        <v>83418241323.569092</v>
      </c>
      <c r="D2" s="3">
        <f>+IIP!D10/GDP!$B82*100000000000/4</f>
        <v>70469644379.656769</v>
      </c>
      <c r="E2" s="3">
        <f>+IIP!E10/GDP!$B82*100000000000/4</f>
        <v>112570166015.81786</v>
      </c>
      <c r="F2" s="3">
        <f>+IIP!F10/GDP!$B82*100000000000/4</f>
        <v>30897656819.758179</v>
      </c>
      <c r="G2" s="3">
        <f>+IIP!G10/GDP!$B82*100000000000/4</f>
        <v>59555056873.986977</v>
      </c>
      <c r="H2" s="3">
        <f>+IIP!H10/GDP!$B82*100000000000/4</f>
        <v>39608240173.535217</v>
      </c>
      <c r="I2" s="3">
        <f>+IIP!I10/GDP!$B82*100000000000/4</f>
        <v>53503326194.080727</v>
      </c>
      <c r="J2" s="3">
        <f>+IIP!J10/GDP!$B82*100000000000/4</f>
        <v>50640069301.945869</v>
      </c>
      <c r="K2" s="3">
        <f>+IIP!K10/GDP!$B82*100000000000/4</f>
        <v>53936345787.048309</v>
      </c>
      <c r="L2" s="3">
        <f>+IIP!L10/GDP!$B82*100000000000/4</f>
        <v>6415979826.8039083</v>
      </c>
    </row>
    <row r="3" spans="1:12" x14ac:dyDescent="0.2">
      <c r="A3" s="4">
        <v>42095</v>
      </c>
      <c r="B3" s="3">
        <f>+IIP!B11/GDP!$B83*100000000000/4</f>
        <v>100431530770.38187</v>
      </c>
      <c r="C3" s="3">
        <f>+IIP!C11/GDP!$B83*100000000000/4</f>
        <v>84028390909.270264</v>
      </c>
      <c r="D3" s="3">
        <f>+IIP!D11/GDP!$B83*100000000000/4</f>
        <v>69077191509.541641</v>
      </c>
      <c r="E3" s="3">
        <f>+IIP!E11/GDP!$B83*100000000000/4</f>
        <v>107931655589.70192</v>
      </c>
      <c r="F3" s="3">
        <f>+IIP!F11/GDP!$B83*100000000000/4</f>
        <v>30233529055.432552</v>
      </c>
      <c r="G3" s="3">
        <f>+IIP!G11/GDP!$B83*100000000000/4</f>
        <v>57020648706.566315</v>
      </c>
      <c r="H3" s="3">
        <f>+IIP!H11/GDP!$B83*100000000000/4</f>
        <v>38900312181.517059</v>
      </c>
      <c r="I3" s="3">
        <f>+IIP!I11/GDP!$B83*100000000000/4</f>
        <v>51004457772.856689</v>
      </c>
      <c r="J3" s="3">
        <f>+IIP!J11/GDP!$B83*100000000000/4</f>
        <v>48646274639.284279</v>
      </c>
      <c r="K3" s="3">
        <f>+IIP!K11/GDP!$B83*100000000000/4</f>
        <v>52389814170.821304</v>
      </c>
      <c r="L3" s="3">
        <f>+IIP!L11/GDP!$B83*100000000000/4</f>
        <v>6247745746.2984066</v>
      </c>
    </row>
    <row r="4" spans="1:12" x14ac:dyDescent="0.2">
      <c r="A4" s="4">
        <v>42186</v>
      </c>
      <c r="B4" s="3">
        <f>+IIP!B12/GDP!$B84*100000000000/4</f>
        <v>99910603642.274734</v>
      </c>
      <c r="C4" s="3">
        <f>+IIP!C12/GDP!$B84*100000000000/4</f>
        <v>84923391383.997543</v>
      </c>
      <c r="D4" s="3">
        <f>+IIP!D12/GDP!$B84*100000000000/4</f>
        <v>65935524311.048546</v>
      </c>
      <c r="E4" s="3">
        <f>+IIP!E12/GDP!$B84*100000000000/4</f>
        <v>102472098487.06863</v>
      </c>
      <c r="F4" s="3">
        <f>+IIP!F12/GDP!$B84*100000000000/4</f>
        <v>27193522823.553528</v>
      </c>
      <c r="G4" s="3">
        <f>+IIP!G12/GDP!$B84*100000000000/4</f>
        <v>52250770868.742912</v>
      </c>
      <c r="H4" s="3">
        <f>+IIP!H12/GDP!$B84*100000000000/4</f>
        <v>38289123211.35347</v>
      </c>
      <c r="I4" s="3">
        <f>+IIP!I12/GDP!$B84*100000000000/4</f>
        <v>49667950131.10643</v>
      </c>
      <c r="J4" s="3">
        <f>+IIP!J12/GDP!$B84*100000000000/4</f>
        <v>47258454170.566048</v>
      </c>
      <c r="K4" s="3">
        <f>+IIP!K12/GDP!$B84*100000000000/4</f>
        <v>51695734859.841003</v>
      </c>
      <c r="L4" s="3">
        <f>+IIP!L12/GDP!$B84*100000000000/4</f>
        <v>6009143112.4132147</v>
      </c>
    </row>
    <row r="5" spans="1:12" x14ac:dyDescent="0.2">
      <c r="A5" s="4">
        <v>42278</v>
      </c>
      <c r="B5" s="3">
        <f>+IIP!B13/GDP!$B85*100000000000/4</f>
        <v>104784585016.40105</v>
      </c>
      <c r="C5" s="3">
        <f>+IIP!C13/GDP!$B85*100000000000/4</f>
        <v>88922273821.655212</v>
      </c>
      <c r="D5" s="3">
        <f>+IIP!D13/GDP!$B85*100000000000/4</f>
        <v>67516325722.284477</v>
      </c>
      <c r="E5" s="3">
        <f>+IIP!E13/GDP!$B85*100000000000/4</f>
        <v>104757809514.24727</v>
      </c>
      <c r="F5" s="3">
        <f>+IIP!F13/GDP!$B85*100000000000/4</f>
        <v>28576148443.75127</v>
      </c>
      <c r="G5" s="3">
        <f>+IIP!G13/GDP!$B85*100000000000/4</f>
        <v>54993619746.625252</v>
      </c>
      <c r="H5" s="3">
        <f>+IIP!H13/GDP!$B85*100000000000/4</f>
        <v>39298935205.077271</v>
      </c>
      <c r="I5" s="3">
        <f>+IIP!I13/GDP!$B85*100000000000/4</f>
        <v>49744642298.564751</v>
      </c>
      <c r="J5" s="3">
        <f>+IIP!J13/GDP!$B85*100000000000/4</f>
        <v>47390392320.394844</v>
      </c>
      <c r="K5" s="3">
        <f>+IIP!K13/GDP!$B85*100000000000/4</f>
        <v>51735796213.900612</v>
      </c>
      <c r="L5" s="3">
        <f>+IIP!L13/GDP!$B85*100000000000/4</f>
        <v>6068039939.3769102</v>
      </c>
    </row>
    <row r="6" spans="1:12" x14ac:dyDescent="0.2">
      <c r="A6" s="4">
        <v>42370</v>
      </c>
      <c r="B6" s="3">
        <f>+IIP!B14/GDP!$B86*100000000000/4</f>
        <v>102684051594.65355</v>
      </c>
      <c r="C6" s="3">
        <f>+IIP!C14/GDP!$B86*100000000000/4</f>
        <v>87548320155.292221</v>
      </c>
      <c r="D6" s="3">
        <f>+IIP!D14/GDP!$B86*100000000000/4</f>
        <v>66472643421.05941</v>
      </c>
      <c r="E6" s="3">
        <f>+IIP!E14/GDP!$B86*100000000000/4</f>
        <v>99913628908.030441</v>
      </c>
      <c r="F6" s="3">
        <f>+IIP!F14/GDP!$B86*100000000000/4</f>
        <v>26564119948.928982</v>
      </c>
      <c r="G6" s="3">
        <f>+IIP!G14/GDP!$B86*100000000000/4</f>
        <v>51139698627.626717</v>
      </c>
      <c r="H6" s="3">
        <f>+IIP!H14/GDP!$B86*100000000000/4</f>
        <v>39943712712.035133</v>
      </c>
      <c r="I6" s="3">
        <f>+IIP!I14/GDP!$B86*100000000000/4</f>
        <v>49247826787.54644</v>
      </c>
      <c r="J6" s="3">
        <f>+IIP!J14/GDP!$B86*100000000000/4</f>
        <v>44759559420.501526</v>
      </c>
      <c r="K6" s="3">
        <f>+IIP!K14/GDP!$B86*100000000000/4</f>
        <v>50656080405.978897</v>
      </c>
      <c r="L6" s="3">
        <f>+IIP!L14/GDP!$B86*100000000000/4</f>
        <v>6091154234.1743441</v>
      </c>
    </row>
    <row r="7" spans="1:12" x14ac:dyDescent="0.2">
      <c r="A7" s="4">
        <v>42461</v>
      </c>
      <c r="B7" s="3">
        <f>+IIP!B15/GDP!$B87*100000000000/4</f>
        <v>104354222992.60948</v>
      </c>
      <c r="C7" s="3">
        <f>+IIP!C15/GDP!$B87*100000000000/4</f>
        <v>88560968583.701889</v>
      </c>
      <c r="D7" s="3">
        <f>+IIP!D15/GDP!$B87*100000000000/4</f>
        <v>69287260460.451279</v>
      </c>
      <c r="E7" s="3">
        <f>+IIP!E15/GDP!$B87*100000000000/4</f>
        <v>101008257458.56297</v>
      </c>
      <c r="F7" s="3">
        <f>+IIP!F15/GDP!$B87*100000000000/4</f>
        <v>27354454656.542091</v>
      </c>
      <c r="G7" s="3">
        <f>+IIP!G15/GDP!$B87*100000000000/4</f>
        <v>51749500335.557838</v>
      </c>
      <c r="H7" s="3">
        <f>+IIP!H15/GDP!$B87*100000000000/4</f>
        <v>41988062220.043312</v>
      </c>
      <c r="I7" s="3">
        <f>+IIP!I15/GDP!$B87*100000000000/4</f>
        <v>49349912002.137283</v>
      </c>
      <c r="J7" s="3">
        <f>+IIP!J15/GDP!$B87*100000000000/4</f>
        <v>46548811572.315155</v>
      </c>
      <c r="K7" s="3">
        <f>+IIP!K15/GDP!$B87*100000000000/4</f>
        <v>52694790265.934219</v>
      </c>
      <c r="L7" s="3">
        <f>+IIP!L15/GDP!$B87*100000000000/4</f>
        <v>6675162980.4121523</v>
      </c>
    </row>
    <row r="8" spans="1:12" x14ac:dyDescent="0.2">
      <c r="A8" s="4">
        <v>42552</v>
      </c>
      <c r="B8" s="3">
        <f>+IIP!B16/GDP!$B88*100000000000/4</f>
        <v>104922105904.07295</v>
      </c>
      <c r="C8" s="3">
        <f>+IIP!C16/GDP!$B88*100000000000/4</f>
        <v>88266586950.548447</v>
      </c>
      <c r="D8" s="3">
        <f>+IIP!D16/GDP!$B88*100000000000/4</f>
        <v>71566324650.662582</v>
      </c>
      <c r="E8" s="3">
        <f>+IIP!E16/GDP!$B88*100000000000/4</f>
        <v>102618173547.07185</v>
      </c>
      <c r="F8" s="3">
        <f>+IIP!F16/GDP!$B88*100000000000/4</f>
        <v>28329834500.574902</v>
      </c>
      <c r="G8" s="3">
        <f>+IIP!G16/GDP!$B88*100000000000/4</f>
        <v>53455391859.912636</v>
      </c>
      <c r="H8" s="3">
        <f>+IIP!H16/GDP!$B88*100000000000/4</f>
        <v>42794557379.095337</v>
      </c>
      <c r="I8" s="3">
        <f>+IIP!I16/GDP!$B88*100000000000/4</f>
        <v>48622778646.131981</v>
      </c>
      <c r="J8" s="3">
        <f>+IIP!J16/GDP!$B88*100000000000/4</f>
        <v>46154039686.992416</v>
      </c>
      <c r="K8" s="3">
        <f>+IIP!K16/GDP!$B88*100000000000/4</f>
        <v>53596921290.084961</v>
      </c>
      <c r="L8" s="3">
        <f>+IIP!L16/GDP!$B88*100000000000/4</f>
        <v>6615964217.1962967</v>
      </c>
    </row>
    <row r="9" spans="1:12" x14ac:dyDescent="0.2">
      <c r="A9" s="4">
        <v>42644</v>
      </c>
      <c r="B9" s="3">
        <f>+IIP!B17/GDP!$B89*100000000000/4</f>
        <v>107296322890.43132</v>
      </c>
      <c r="C9" s="3">
        <f>+IIP!C17/GDP!$B89*100000000000/4</f>
        <v>89466257939.928879</v>
      </c>
      <c r="D9" s="3">
        <f>+IIP!D17/GDP!$B89*100000000000/4</f>
        <v>71852192156.228943</v>
      </c>
      <c r="E9" s="3">
        <f>+IIP!E17/GDP!$B89*100000000000/4</f>
        <v>102765610239.68826</v>
      </c>
      <c r="F9" s="3">
        <f>+IIP!F17/GDP!$B89*100000000000/4</f>
        <v>29555852150.112965</v>
      </c>
      <c r="G9" s="3">
        <f>+IIP!G17/GDP!$B89*100000000000/4</f>
        <v>55667153790.608917</v>
      </c>
      <c r="H9" s="3">
        <f>+IIP!H17/GDP!$B89*100000000000/4</f>
        <v>42645613031.096748</v>
      </c>
      <c r="I9" s="3">
        <f>+IIP!I17/GDP!$B89*100000000000/4</f>
        <v>47079424875.697197</v>
      </c>
      <c r="J9" s="3">
        <f>+IIP!J17/GDP!$B89*100000000000/4</f>
        <v>47053061920.274445</v>
      </c>
      <c r="K9" s="3">
        <f>+IIP!K17/GDP!$B89*100000000000/4</f>
        <v>54763825805.163956</v>
      </c>
      <c r="L9" s="3">
        <f>+IIP!L17/GDP!$B89*100000000000/4</f>
        <v>6478149414.470542</v>
      </c>
    </row>
    <row r="10" spans="1:12" x14ac:dyDescent="0.2">
      <c r="A10" s="4">
        <v>42736</v>
      </c>
      <c r="B10" s="3">
        <f>+IIP!B18/GDP!$B90*100000000000/4</f>
        <v>108036316262.03038</v>
      </c>
      <c r="C10" s="3">
        <f>+IIP!C18/GDP!$B90*100000000000/4</f>
        <v>90793157308.691025</v>
      </c>
      <c r="D10" s="3">
        <f>+IIP!D18/GDP!$B90*100000000000/4</f>
        <v>74665996343.606964</v>
      </c>
      <c r="E10" s="3">
        <f>+IIP!E18/GDP!$B90*100000000000/4</f>
        <v>103978027619.03879</v>
      </c>
      <c r="F10" s="3">
        <f>+IIP!F18/GDP!$B90*100000000000/4</f>
        <v>30448398837.965408</v>
      </c>
      <c r="G10" s="3">
        <f>+IIP!G18/GDP!$B90*100000000000/4</f>
        <v>57926941600.182693</v>
      </c>
      <c r="H10" s="3">
        <f>+IIP!H18/GDP!$B90*100000000000/4</f>
        <v>44251698253.026466</v>
      </c>
      <c r="I10" s="3">
        <f>+IIP!I18/GDP!$B90*100000000000/4</f>
        <v>46510323704.0242</v>
      </c>
      <c r="J10" s="3">
        <f>+IIP!J18/GDP!$B90*100000000000/4</f>
        <v>46992303355.012634</v>
      </c>
      <c r="K10" s="3">
        <f>+IIP!K18/GDP!$B90*100000000000/4</f>
        <v>55331191402.343636</v>
      </c>
      <c r="L10" s="3">
        <f>+IIP!L18/GDP!$B90*100000000000/4</f>
        <v>6360616045.6104527</v>
      </c>
    </row>
    <row r="11" spans="1:12" x14ac:dyDescent="0.2">
      <c r="A11" s="4">
        <v>42826</v>
      </c>
      <c r="B11" s="3">
        <f>+IIP!B19/GDP!$B91*100000000000/4</f>
        <v>105144677324.18729</v>
      </c>
      <c r="C11" s="3">
        <f>+IIP!C19/GDP!$B91*100000000000/4</f>
        <v>88818440836.176453</v>
      </c>
      <c r="D11" s="3">
        <f>+IIP!D19/GDP!$B91*100000000000/4</f>
        <v>73275828710.330322</v>
      </c>
      <c r="E11" s="3">
        <f>+IIP!E19/GDP!$B91*100000000000/4</f>
        <v>101898502102.64226</v>
      </c>
      <c r="F11" s="3">
        <f>+IIP!F19/GDP!$B91*100000000000/4</f>
        <v>30040279997.513653</v>
      </c>
      <c r="G11" s="3">
        <f>+IIP!G19/GDP!$B91*100000000000/4</f>
        <v>57468820737.976669</v>
      </c>
      <c r="H11" s="3">
        <f>+IIP!H19/GDP!$B91*100000000000/4</f>
        <v>43288719307.291397</v>
      </c>
      <c r="I11" s="3">
        <f>+IIP!I19/GDP!$B91*100000000000/4</f>
        <v>44517396782.738274</v>
      </c>
      <c r="J11" s="3">
        <f>+IIP!J19/GDP!$B91*100000000000/4</f>
        <v>45555422686.448776</v>
      </c>
      <c r="K11" s="3">
        <f>+IIP!K19/GDP!$B91*100000000000/4</f>
        <v>53934934071.109222</v>
      </c>
      <c r="L11" s="3">
        <f>+IIP!L19/GDP!$B91*100000000000/4</f>
        <v>6080194577.123642</v>
      </c>
    </row>
    <row r="12" spans="1:12" x14ac:dyDescent="0.2">
      <c r="A12" s="4">
        <v>42917</v>
      </c>
      <c r="B12" s="3">
        <f>+IIP!B20/GDP!$B92*100000000000/4</f>
        <v>101978623309.1759</v>
      </c>
      <c r="C12" s="3">
        <f>+IIP!C20/GDP!$B92*100000000000/4</f>
        <v>86327368222.159241</v>
      </c>
      <c r="D12" s="3">
        <f>+IIP!D20/GDP!$B92*100000000000/4</f>
        <v>74187841365.889343</v>
      </c>
      <c r="E12" s="3">
        <f>+IIP!E20/GDP!$B92*100000000000/4</f>
        <v>102083829464.90321</v>
      </c>
      <c r="F12" s="3">
        <f>+IIP!F20/GDP!$B92*100000000000/4</f>
        <v>30512021379.897236</v>
      </c>
      <c r="G12" s="3">
        <f>+IIP!G20/GDP!$B92*100000000000/4</f>
        <v>58226722876.626534</v>
      </c>
      <c r="H12" s="3">
        <f>+IIP!H20/GDP!$B92*100000000000/4</f>
        <v>43251521954.485474</v>
      </c>
      <c r="I12" s="3">
        <f>+IIP!I20/GDP!$B92*100000000000/4</f>
        <v>43338651650.434059</v>
      </c>
      <c r="J12" s="3">
        <f>+IIP!J20/GDP!$B92*100000000000/4</f>
        <v>44813697194.560638</v>
      </c>
      <c r="K12" s="3">
        <f>+IIP!K20/GDP!$B92*100000000000/4</f>
        <v>53395527872.934113</v>
      </c>
      <c r="L12" s="3">
        <f>+IIP!L20/GDP!$B92*100000000000/4</f>
        <v>5898667354.3018169</v>
      </c>
    </row>
    <row r="13" spans="1:12" x14ac:dyDescent="0.2">
      <c r="A13" s="4">
        <v>43009</v>
      </c>
      <c r="B13" s="3">
        <f>+IIP!B21/GDP!$B93*100000000000/4</f>
        <v>100594835668.31018</v>
      </c>
      <c r="C13" s="3">
        <f>+IIP!C21/GDP!$B93*100000000000/4</f>
        <v>85688711707.225189</v>
      </c>
      <c r="D13" s="3">
        <f>+IIP!D21/GDP!$B93*100000000000/4</f>
        <v>74433304769.501724</v>
      </c>
      <c r="E13" s="3">
        <f>+IIP!E21/GDP!$B93*100000000000/4</f>
        <v>100607284764.93712</v>
      </c>
      <c r="F13" s="3">
        <f>+IIP!F21/GDP!$B93*100000000000/4</f>
        <v>31618466571.210041</v>
      </c>
      <c r="G13" s="3">
        <f>+IIP!G21/GDP!$B93*100000000000/4</f>
        <v>58636990406.709625</v>
      </c>
      <c r="H13" s="3">
        <f>+IIP!H21/GDP!$B93*100000000000/4</f>
        <v>43149094405.521721</v>
      </c>
      <c r="I13" s="3">
        <f>+IIP!I21/GDP!$B93*100000000000/4</f>
        <v>41952081902.461098</v>
      </c>
      <c r="J13" s="3">
        <f>+IIP!J21/GDP!$B93*100000000000/4</f>
        <v>45148578313.067825</v>
      </c>
      <c r="K13" s="3">
        <f>+IIP!K21/GDP!$B93*100000000000/4</f>
        <v>53327916948.454376</v>
      </c>
      <c r="L13" s="3">
        <f>+IIP!L21/GDP!$B93*100000000000/4</f>
        <v>5873856173.7193909</v>
      </c>
    </row>
    <row r="14" spans="1:12" x14ac:dyDescent="0.2">
      <c r="A14" s="4">
        <v>43101</v>
      </c>
      <c r="B14" s="3">
        <f>+IIP!B22/GDP!$B94*100000000000/4</f>
        <v>99313355854.835938</v>
      </c>
      <c r="C14" s="3">
        <f>+IIP!C22/GDP!$B94*100000000000/4</f>
        <v>83590126373.259232</v>
      </c>
      <c r="D14" s="3">
        <f>+IIP!D22/GDP!$B94*100000000000/4</f>
        <v>74308897722.334991</v>
      </c>
      <c r="E14" s="3">
        <f>+IIP!E22/GDP!$B94*100000000000/4</f>
        <v>99417157997.55748</v>
      </c>
      <c r="F14" s="3">
        <f>+IIP!F22/GDP!$B94*100000000000/4</f>
        <v>30829243123.430511</v>
      </c>
      <c r="G14" s="3">
        <f>+IIP!G22/GDP!$B94*100000000000/4</f>
        <v>57294918834.596954</v>
      </c>
      <c r="H14" s="3">
        <f>+IIP!H22/GDP!$B94*100000000000/4</f>
        <v>43512518632.47728</v>
      </c>
      <c r="I14" s="3">
        <f>+IIP!I22/GDP!$B94*100000000000/4</f>
        <v>42564821917.317841</v>
      </c>
      <c r="J14" s="3">
        <f>+IIP!J22/GDP!$B94*100000000000/4</f>
        <v>43448714168.621834</v>
      </c>
      <c r="K14" s="3">
        <f>+IIP!K22/GDP!$B94*100000000000/4</f>
        <v>52653545990.136253</v>
      </c>
      <c r="L14" s="3">
        <f>+IIP!L22/GDP!$B94*100000000000/4</f>
        <v>5670676879.5665598</v>
      </c>
    </row>
    <row r="15" spans="1:12" x14ac:dyDescent="0.2">
      <c r="A15" s="4">
        <v>43191</v>
      </c>
      <c r="B15" s="3">
        <f>+IIP!B23/GDP!$B95*100000000000/4</f>
        <v>101525796466.44386</v>
      </c>
      <c r="C15" s="3">
        <f>+IIP!C23/GDP!$B95*100000000000/4</f>
        <v>84447319369.270172</v>
      </c>
      <c r="D15" s="3">
        <f>+IIP!D23/GDP!$B95*100000000000/4</f>
        <v>75618902617.458496</v>
      </c>
      <c r="E15" s="3">
        <f>+IIP!E23/GDP!$B95*100000000000/4</f>
        <v>100384965788.35742</v>
      </c>
      <c r="F15" s="3">
        <f>+IIP!F23/GDP!$B95*100000000000/4</f>
        <v>32052025579.435349</v>
      </c>
      <c r="G15" s="3">
        <f>+IIP!G23/GDP!$B95*100000000000/4</f>
        <v>58777314774.09642</v>
      </c>
      <c r="H15" s="3">
        <f>+IIP!H23/GDP!$B95*100000000000/4</f>
        <v>43618271586.384392</v>
      </c>
      <c r="I15" s="3">
        <f>+IIP!I23/GDP!$B95*100000000000/4</f>
        <v>41692433675.434235</v>
      </c>
      <c r="J15" s="3">
        <f>+IIP!J23/GDP!$B95*100000000000/4</f>
        <v>45529091593.373055</v>
      </c>
      <c r="K15" s="3">
        <f>+IIP!K23/GDP!$B95*100000000000/4</f>
        <v>54997629655.061707</v>
      </c>
      <c r="L15" s="3">
        <f>+IIP!L23/GDP!$B95*100000000000/4</f>
        <v>5938061021.6893301</v>
      </c>
    </row>
    <row r="16" spans="1:12" x14ac:dyDescent="0.2">
      <c r="A16" s="4">
        <v>43282</v>
      </c>
      <c r="B16" s="3">
        <f>+IIP!B24/GDP!$B96*100000000000/4</f>
        <v>100708267689.11613</v>
      </c>
      <c r="C16" s="3">
        <f>+IIP!C24/GDP!$B96*100000000000/4</f>
        <v>83286020649.772049</v>
      </c>
      <c r="D16" s="3">
        <f>+IIP!D24/GDP!$B96*100000000000/4</f>
        <v>76823277432.405823</v>
      </c>
      <c r="E16" s="3">
        <f>+IIP!E24/GDP!$B96*100000000000/4</f>
        <v>100624628953.22527</v>
      </c>
      <c r="F16" s="3">
        <f>+IIP!F24/GDP!$B96*100000000000/4</f>
        <v>32977698332.526756</v>
      </c>
      <c r="G16" s="3">
        <f>+IIP!G24/GDP!$B96*100000000000/4</f>
        <v>58847104689.101196</v>
      </c>
      <c r="H16" s="3">
        <f>+IIP!H24/GDP!$B96*100000000000/4</f>
        <v>43434000511.616707</v>
      </c>
      <c r="I16" s="3">
        <f>+IIP!I24/GDP!$B96*100000000000/4</f>
        <v>41274611369.060158</v>
      </c>
      <c r="J16" s="3">
        <f>+IIP!J24/GDP!$B96*100000000000/4</f>
        <v>45619773830.812569</v>
      </c>
      <c r="K16" s="3">
        <f>+IIP!K24/GDP!$B96*100000000000/4</f>
        <v>55248663831.522705</v>
      </c>
      <c r="L16" s="3">
        <f>+IIP!L24/GDP!$B96*100000000000/4</f>
        <v>5712925121.8529253</v>
      </c>
    </row>
    <row r="17" spans="1:12" x14ac:dyDescent="0.2">
      <c r="A17" s="4">
        <v>43374</v>
      </c>
      <c r="B17" s="3">
        <f>+IIP!B25/GDP!$B97*100000000000/4</f>
        <v>97243321571.048553</v>
      </c>
      <c r="C17" s="3">
        <f>+IIP!C25/GDP!$B97*100000000000/4</f>
        <v>81519686297.608383</v>
      </c>
      <c r="D17" s="3">
        <f>+IIP!D25/GDP!$B97*100000000000/4</f>
        <v>72035059918.308746</v>
      </c>
      <c r="E17" s="3">
        <f>+IIP!E25/GDP!$B97*100000000000/4</f>
        <v>94771121688.157837</v>
      </c>
      <c r="F17" s="3">
        <f>+IIP!F25/GDP!$B97*100000000000/4</f>
        <v>29206460499.752972</v>
      </c>
      <c r="G17" s="3">
        <f>+IIP!G25/GDP!$B97*100000000000/4</f>
        <v>54210883110.302368</v>
      </c>
      <c r="H17" s="3">
        <f>+IIP!H25/GDP!$B97*100000000000/4</f>
        <v>43153367866.662727</v>
      </c>
      <c r="I17" s="3">
        <f>+IIP!I25/GDP!$B97*100000000000/4</f>
        <v>40542543077.016502</v>
      </c>
      <c r="J17" s="3">
        <f>+IIP!J25/GDP!$B97*100000000000/4</f>
        <v>46803175144.066292</v>
      </c>
      <c r="K17" s="3">
        <f>+IIP!K25/GDP!$B97*100000000000/4</f>
        <v>55552415273.256081</v>
      </c>
      <c r="L17" s="3">
        <f>+IIP!L25/GDP!$B97*100000000000/4</f>
        <v>6122091106.7759256</v>
      </c>
    </row>
    <row r="18" spans="1:12" x14ac:dyDescent="0.2">
      <c r="A18" s="4">
        <v>43466</v>
      </c>
      <c r="B18" s="3">
        <f>+IIP!B26/GDP!$B98*100000000000/4</f>
        <v>98620436739.600342</v>
      </c>
      <c r="C18" s="3">
        <f>+IIP!C26/GDP!$B98*100000000000/4</f>
        <v>81607482691.004486</v>
      </c>
      <c r="D18" s="3">
        <f>+IIP!D26/GDP!$B98*100000000000/4</f>
        <v>77114148666.78035</v>
      </c>
      <c r="E18" s="3">
        <f>+IIP!E26/GDP!$B98*100000000000/4</f>
        <v>100251815048.90506</v>
      </c>
      <c r="F18" s="3">
        <f>+IIP!F26/GDP!$B98*100000000000/4</f>
        <v>32194578846.264858</v>
      </c>
      <c r="G18" s="3">
        <f>+IIP!G26/GDP!$B98*100000000000/4</f>
        <v>58209366719.135689</v>
      </c>
      <c r="H18" s="3">
        <f>+IIP!H26/GDP!$B98*100000000000/4</f>
        <v>44951318892.867149</v>
      </c>
      <c r="I18" s="3">
        <f>+IIP!I26/GDP!$B98*100000000000/4</f>
        <v>42470016637.213249</v>
      </c>
      <c r="J18" s="3">
        <f>+IIP!J26/GDP!$B98*100000000000/4</f>
        <v>46995461067.306473</v>
      </c>
      <c r="K18" s="3">
        <f>+IIP!K26/GDP!$B98*100000000000/4</f>
        <v>54862952159.37632</v>
      </c>
      <c r="L18" s="3">
        <f>+IIP!L26/GDP!$B98*100000000000/4</f>
        <v>6043140282.6288252</v>
      </c>
    </row>
    <row r="19" spans="1:12" x14ac:dyDescent="0.2">
      <c r="A19" s="4">
        <v>43556</v>
      </c>
      <c r="B19" s="3">
        <f>+IIP!B27/GDP!$B99*100000000000/4</f>
        <v>97738447343.451141</v>
      </c>
      <c r="C19" s="3">
        <f>+IIP!C27/GDP!$B99*100000000000/4</f>
        <v>81888174808.454956</v>
      </c>
      <c r="D19" s="3">
        <f>+IIP!D27/GDP!$B99*100000000000/4</f>
        <v>77531558839.689728</v>
      </c>
      <c r="E19" s="3">
        <f>+IIP!E27/GDP!$B99*100000000000/4</f>
        <v>102153073222.6194</v>
      </c>
      <c r="F19" s="3">
        <f>+IIP!F27/GDP!$B99*100000000000/4</f>
        <v>32281511754.855934</v>
      </c>
      <c r="G19" s="3">
        <f>+IIP!G27/GDP!$B99*100000000000/4</f>
        <v>59334729260.17276</v>
      </c>
      <c r="H19" s="3">
        <f>+IIP!H27/GDP!$B99*100000000000/4</f>
        <v>45299730071.13485</v>
      </c>
      <c r="I19" s="3">
        <f>+IIP!I27/GDP!$B99*100000000000/4</f>
        <v>42900305880.637474</v>
      </c>
      <c r="J19" s="3">
        <f>+IIP!J27/GDP!$B99*100000000000/4</f>
        <v>48847211751.286842</v>
      </c>
      <c r="K19" s="3">
        <f>+IIP!K27/GDP!$B99*100000000000/4</f>
        <v>55539016469.525558</v>
      </c>
      <c r="L19" s="3">
        <f>+IIP!L27/GDP!$B99*100000000000/4</f>
        <v>6407410721.1279898</v>
      </c>
    </row>
    <row r="20" spans="1:12" x14ac:dyDescent="0.2">
      <c r="A20" s="4">
        <v>43647</v>
      </c>
      <c r="B20" s="3">
        <f>+IIP!B28/GDP!$B100*100000000000/4</f>
        <v>100096926049.1732</v>
      </c>
      <c r="C20" s="3">
        <f>+IIP!C28/GDP!$B100*100000000000/4</f>
        <v>83217350931.399902</v>
      </c>
      <c r="D20" s="3">
        <f>+IIP!D28/GDP!$B100*100000000000/4</f>
        <v>81117256148.865326</v>
      </c>
      <c r="E20" s="3">
        <f>+IIP!E28/GDP!$B100*100000000000/4</f>
        <v>106762015445.53337</v>
      </c>
      <c r="F20" s="3">
        <f>+IIP!F28/GDP!$B100*100000000000/4</f>
        <v>33040413241.985622</v>
      </c>
      <c r="G20" s="3">
        <f>+IIP!G28/GDP!$B100*100000000000/4</f>
        <v>61968149867.883263</v>
      </c>
      <c r="H20" s="3">
        <f>+IIP!H28/GDP!$B100*100000000000/4</f>
        <v>47679311805.932968</v>
      </c>
      <c r="I20" s="3">
        <f>+IIP!I28/GDP!$B100*100000000000/4</f>
        <v>44308117478.607559</v>
      </c>
      <c r="J20" s="3">
        <f>+IIP!J28/GDP!$B100*100000000000/4</f>
        <v>50408502032.091438</v>
      </c>
      <c r="K20" s="3">
        <f>+IIP!K28/GDP!$B100*100000000000/4</f>
        <v>56415356310.74662</v>
      </c>
      <c r="L20" s="3">
        <f>+IIP!L28/GDP!$B100*100000000000/4</f>
        <v>6772922285.5071726</v>
      </c>
    </row>
    <row r="21" spans="1:12" x14ac:dyDescent="0.2">
      <c r="A21" s="4">
        <v>43739</v>
      </c>
      <c r="B21" s="3">
        <f>+IIP!B29/GDP!$B101*100000000000/4</f>
        <v>97902201052.753281</v>
      </c>
      <c r="C21" s="3">
        <f>+IIP!C29/GDP!$B101*100000000000/4</f>
        <v>81080003963.222992</v>
      </c>
      <c r="D21" s="3">
        <f>+IIP!D29/GDP!$B101*100000000000/4</f>
        <v>82178469222.506119</v>
      </c>
      <c r="E21" s="3">
        <f>+IIP!E29/GDP!$B101*100000000000/4</f>
        <v>106844654673.52669</v>
      </c>
      <c r="F21" s="3">
        <f>+IIP!F29/GDP!$B101*100000000000/4</f>
        <v>35209589337.101501</v>
      </c>
      <c r="G21" s="3">
        <f>+IIP!G29/GDP!$B101*100000000000/4</f>
        <v>64168609258.997963</v>
      </c>
      <c r="H21" s="3">
        <f>+IIP!H29/GDP!$B101*100000000000/4</f>
        <v>47284224758.003433</v>
      </c>
      <c r="I21" s="3">
        <f>+IIP!I29/GDP!$B101*100000000000/4</f>
        <v>42658863415.924751</v>
      </c>
      <c r="J21" s="3">
        <f>+IIP!J29/GDP!$B101*100000000000/4</f>
        <v>48365970101.477219</v>
      </c>
      <c r="K21" s="3">
        <f>+IIP!K29/GDP!$B101*100000000000/4</f>
        <v>54202289886.382339</v>
      </c>
      <c r="L21" s="3">
        <f>+IIP!L29/GDP!$B101*100000000000/4</f>
        <v>6715341966.6809797</v>
      </c>
    </row>
    <row r="22" spans="1:12" x14ac:dyDescent="0.2">
      <c r="A22" s="4">
        <v>43831</v>
      </c>
      <c r="B22" s="3">
        <f>+IIP!B30/GDP!$B102*100000000000/4</f>
        <v>97779340456.751266</v>
      </c>
      <c r="C22" s="3">
        <f>+IIP!C30/GDP!$B102*100000000000/4</f>
        <v>82722593484.141602</v>
      </c>
      <c r="D22" s="3">
        <f>+IIP!D30/GDP!$B102*100000000000/4</f>
        <v>76292602105.543213</v>
      </c>
      <c r="E22" s="3">
        <f>+IIP!E30/GDP!$B102*100000000000/4</f>
        <v>98620933449.454681</v>
      </c>
      <c r="F22" s="3">
        <f>+IIP!F30/GDP!$B102*100000000000/4</f>
        <v>30173246317.105019</v>
      </c>
      <c r="G22" s="3">
        <f>+IIP!G30/GDP!$B102*100000000000/4</f>
        <v>54253275891.932625</v>
      </c>
      <c r="H22" s="3">
        <f>+IIP!H30/GDP!$B102*100000000000/4</f>
        <v>46151411379.815384</v>
      </c>
      <c r="I22" s="3">
        <f>+IIP!I30/GDP!$B102*100000000000/4</f>
        <v>44799352112.247635</v>
      </c>
      <c r="J22" s="3">
        <f>+IIP!J30/GDP!$B102*100000000000/4</f>
        <v>53890808044.826088</v>
      </c>
      <c r="K22" s="3">
        <f>+IIP!K30/GDP!$B102*100000000000/4</f>
        <v>58562132006.11586</v>
      </c>
      <c r="L22" s="3">
        <f>+IIP!L30/GDP!$B102*100000000000/4</f>
        <v>7151833219.9523468</v>
      </c>
    </row>
    <row r="23" spans="1:12" x14ac:dyDescent="0.2">
      <c r="A23" s="4">
        <v>43922</v>
      </c>
      <c r="B23" s="3">
        <f>+IIP!B31/GDP!$B103*100000000000/4</f>
        <v>109827847274.09451</v>
      </c>
      <c r="C23" s="3">
        <f>+IIP!C31/GDP!$B103*100000000000/4</f>
        <v>93038729693.71962</v>
      </c>
      <c r="D23" s="3">
        <f>+IIP!D31/GDP!$B103*100000000000/4</f>
        <v>93840464606.031677</v>
      </c>
      <c r="E23" s="3">
        <f>+IIP!E31/GDP!$B103*100000000000/4</f>
        <v>118675411909.06056</v>
      </c>
      <c r="F23" s="3">
        <f>+IIP!F31/GDP!$B103*100000000000/4</f>
        <v>38780474786.209221</v>
      </c>
      <c r="G23" s="3">
        <f>+IIP!G31/GDP!$B103*100000000000/4</f>
        <v>67559394000.812592</v>
      </c>
      <c r="H23" s="3">
        <f>+IIP!H31/GDP!$B103*100000000000/4</f>
        <v>55116152768.142937</v>
      </c>
      <c r="I23" s="3">
        <f>+IIP!I31/GDP!$B103*100000000000/4</f>
        <v>51208669806.177834</v>
      </c>
      <c r="J23" s="3">
        <f>+IIP!J31/GDP!$B103*100000000000/4</f>
        <v>56815982483.651947</v>
      </c>
      <c r="K23" s="3">
        <f>+IIP!K31/GDP!$B103*100000000000/4</f>
        <v>63011974911.675629</v>
      </c>
      <c r="L23" s="3">
        <f>+IIP!L31/GDP!$B103*100000000000/4</f>
        <v>8495142126.5375938</v>
      </c>
    </row>
    <row r="24" spans="1:12" x14ac:dyDescent="0.2">
      <c r="A24" s="4">
        <v>44013</v>
      </c>
      <c r="B24" s="3">
        <f>+IIP!B32/GDP!$B104*100000000000/4</f>
        <v>97955669613.366943</v>
      </c>
      <c r="C24" s="3">
        <f>+IIP!C32/GDP!$B104*100000000000/4</f>
        <v>83223253551.688919</v>
      </c>
      <c r="D24" s="3">
        <f>+IIP!D32/GDP!$B104*100000000000/4</f>
        <v>86612689750.891388</v>
      </c>
      <c r="E24" s="3">
        <f>+IIP!E32/GDP!$B104*100000000000/4</f>
        <v>109208358104.63248</v>
      </c>
      <c r="F24" s="3">
        <f>+IIP!F32/GDP!$B104*100000000000/4</f>
        <v>36950620791.228714</v>
      </c>
      <c r="G24" s="3">
        <f>+IIP!G32/GDP!$B104*100000000000/4</f>
        <v>62411999186.982635</v>
      </c>
      <c r="H24" s="3">
        <f>+IIP!H32/GDP!$B104*100000000000/4</f>
        <v>49252202699.617943</v>
      </c>
      <c r="I24" s="3">
        <f>+IIP!I32/GDP!$B104*100000000000/4</f>
        <v>46295538337.311867</v>
      </c>
      <c r="J24" s="3">
        <f>+IIP!J32/GDP!$B104*100000000000/4</f>
        <v>51094390002.371468</v>
      </c>
      <c r="K24" s="3">
        <f>+IIP!K32/GDP!$B104*100000000000/4</f>
        <v>56225978614.400162</v>
      </c>
      <c r="L24" s="3">
        <f>+IIP!L32/GDP!$B104*100000000000/4</f>
        <v>7680462244.0821438</v>
      </c>
    </row>
    <row r="25" spans="1:12" x14ac:dyDescent="0.2">
      <c r="A25" s="4">
        <v>44105</v>
      </c>
      <c r="B25" s="3">
        <f>+IIP!B33/GDP!$B105*100000000000/4</f>
        <v>96540180232.271927</v>
      </c>
      <c r="C25" s="3">
        <f>+IIP!C33/GDP!$B105*100000000000/4</f>
        <v>81722944528.433609</v>
      </c>
      <c r="D25" s="3">
        <f>+IIP!D33/GDP!$B105*100000000000/4</f>
        <v>90830596631.281677</v>
      </c>
      <c r="E25" s="3">
        <f>+IIP!E33/GDP!$B105*100000000000/4</f>
        <v>110102505499.55759</v>
      </c>
      <c r="F25" s="3">
        <f>+IIP!F33/GDP!$B105*100000000000/4</f>
        <v>41360517325.868797</v>
      </c>
      <c r="G25" s="3">
        <f>+IIP!G33/GDP!$B105*100000000000/4</f>
        <v>66706152243.891113</v>
      </c>
      <c r="H25" s="3">
        <f>+IIP!H33/GDP!$B105*100000000000/4</f>
        <v>49793046826.548676</v>
      </c>
      <c r="I25" s="3">
        <f>+IIP!I33/GDP!$B105*100000000000/4</f>
        <v>43378756716.56411</v>
      </c>
      <c r="J25" s="3">
        <f>+IIP!J33/GDP!$B105*100000000000/4</f>
        <v>50230225296.685745</v>
      </c>
      <c r="K25" s="3">
        <f>+IIP!K33/GDP!$B105*100000000000/4</f>
        <v>57545338430.150406</v>
      </c>
      <c r="L25" s="3">
        <f>+IIP!L33/GDP!$B105*100000000000/4</f>
        <v>7430664092.9970188</v>
      </c>
    </row>
    <row r="26" spans="1:12" x14ac:dyDescent="0.2">
      <c r="A26" s="4">
        <v>44197</v>
      </c>
      <c r="B26" s="3">
        <f>+IIP!B34/GDP!$B106*100000000000/4</f>
        <v>97811330678.421631</v>
      </c>
      <c r="C26" s="3">
        <f>+IIP!C34/GDP!$B106*100000000000/4</f>
        <v>81380084435.954681</v>
      </c>
      <c r="D26" s="3">
        <f>+IIP!D34/GDP!$B106*100000000000/4</f>
        <v>96522388957.654785</v>
      </c>
      <c r="E26" s="3">
        <f>+IIP!E34/GDP!$B106*100000000000/4</f>
        <v>114061699906.66864</v>
      </c>
      <c r="F26" s="3">
        <f>+IIP!F34/GDP!$B106*100000000000/4</f>
        <v>45501499327.086136</v>
      </c>
      <c r="G26" s="3">
        <f>+IIP!G34/GDP!$B106*100000000000/4</f>
        <v>70722783924.585892</v>
      </c>
      <c r="H26" s="3">
        <f>+IIP!H34/GDP!$B106*100000000000/4</f>
        <v>51052375846.493126</v>
      </c>
      <c r="I26" s="3">
        <f>+IIP!I34/GDP!$B106*100000000000/4</f>
        <v>43762955475.821121</v>
      </c>
      <c r="J26" s="3">
        <f>+IIP!J34/GDP!$B106*100000000000/4</f>
        <v>49691181580.111954</v>
      </c>
      <c r="K26" s="3">
        <f>+IIP!K34/GDP!$B106*100000000000/4</f>
        <v>57854124370.269524</v>
      </c>
      <c r="L26" s="3">
        <f>+IIP!L34/GDP!$B106*100000000000/4</f>
        <v>6886056860.6023455</v>
      </c>
    </row>
    <row r="27" spans="1:12" x14ac:dyDescent="0.2">
      <c r="A27" s="4">
        <v>44287</v>
      </c>
      <c r="B27" s="3">
        <f>+IIP!B35/GDP!$B107*100000000000/4</f>
        <v>96141018290.529877</v>
      </c>
      <c r="C27" s="3">
        <f>+IIP!C35/GDP!$B107*100000000000/4</f>
        <v>79815365512.425034</v>
      </c>
      <c r="D27" s="3">
        <f>+IIP!D35/GDP!$B107*100000000000/4</f>
        <v>98325490787.637665</v>
      </c>
      <c r="E27" s="3">
        <f>+IIP!E35/GDP!$B107*100000000000/4</f>
        <v>114976547563.73421</v>
      </c>
      <c r="F27" s="3">
        <f>+IIP!F35/GDP!$B107*100000000000/4</f>
        <v>47612941619.149872</v>
      </c>
      <c r="G27" s="3">
        <f>+IIP!G35/GDP!$B107*100000000000/4</f>
        <v>72730545197.433975</v>
      </c>
      <c r="H27" s="3">
        <f>+IIP!H35/GDP!$B107*100000000000/4</f>
        <v>50760965844.283577</v>
      </c>
      <c r="I27" s="3">
        <f>+IIP!I35/GDP!$B107*100000000000/4</f>
        <v>42325873405.020172</v>
      </c>
      <c r="J27" s="3">
        <f>+IIP!J35/GDP!$B107*100000000000/4</f>
        <v>49112929888.816689</v>
      </c>
      <c r="K27" s="3">
        <f>+IIP!K35/GDP!$B107*100000000000/4</f>
        <v>57083187917.18541</v>
      </c>
      <c r="L27" s="3">
        <f>+IIP!L35/GDP!$B107*100000000000/4</f>
        <v>7035039399.0145588</v>
      </c>
    </row>
    <row r="28" spans="1:12" x14ac:dyDescent="0.2">
      <c r="A28" s="4">
        <v>44378</v>
      </c>
      <c r="B28" s="3">
        <f>+IIP!B36/GDP!$B108*100000000000/4</f>
        <v>95687403572.138046</v>
      </c>
      <c r="C28" s="3">
        <f>+IIP!C36/GDP!$B108*100000000000/4</f>
        <v>78719124129.429398</v>
      </c>
      <c r="D28" s="3">
        <f>+IIP!D36/GDP!$B108*100000000000/4</f>
        <v>97788361077.339996</v>
      </c>
      <c r="E28" s="3">
        <f>+IIP!E36/GDP!$B108*100000000000/4</f>
        <v>114639671218.24544</v>
      </c>
      <c r="F28" s="3">
        <f>+IIP!F36/GDP!$B108*100000000000/4</f>
        <v>47039863454.753189</v>
      </c>
      <c r="G28" s="3">
        <f>+IIP!G36/GDP!$B108*100000000000/4</f>
        <v>73039904096.938461</v>
      </c>
      <c r="H28" s="3">
        <f>+IIP!H36/GDP!$B108*100000000000/4</f>
        <v>50369775159.683807</v>
      </c>
      <c r="I28" s="3">
        <f>+IIP!I36/GDP!$B108*100000000000/4</f>
        <v>41137001526.409264</v>
      </c>
      <c r="J28" s="3">
        <f>+IIP!J36/GDP!$B108*100000000000/4</f>
        <v>48724236429.577621</v>
      </c>
      <c r="K28" s="3">
        <f>+IIP!K36/GDP!$B108*100000000000/4</f>
        <v>58091066502.3508</v>
      </c>
      <c r="L28" s="3">
        <f>+IIP!L36/GDP!$B108*100000000000/4</f>
        <v>7823802453.5160084</v>
      </c>
    </row>
    <row r="29" spans="1:12" x14ac:dyDescent="0.2">
      <c r="A29" s="4">
        <v>44470</v>
      </c>
      <c r="B29" s="3">
        <f>+IIP!B37/GDP!$B109*100000000000/4</f>
        <v>95569868895.690002</v>
      </c>
      <c r="C29" s="3">
        <f>+IIP!C37/GDP!$B109*100000000000/4</f>
        <v>78205037851.926407</v>
      </c>
      <c r="D29" s="3">
        <f>+IIP!D37/GDP!$B109*100000000000/4</f>
        <v>100091813078.87889</v>
      </c>
      <c r="E29" s="3">
        <f>+IIP!E37/GDP!$B109*100000000000/4</f>
        <v>114913421405.29512</v>
      </c>
      <c r="F29" s="3">
        <f>+IIP!F37/GDP!$B109*100000000000/4</f>
        <v>49605591471.925903</v>
      </c>
      <c r="G29" s="3">
        <f>+IIP!G37/GDP!$B109*100000000000/4</f>
        <v>75659854730.302673</v>
      </c>
      <c r="H29" s="3">
        <f>+IIP!H37/GDP!$B109*100000000000/4</f>
        <v>50782480375.911362</v>
      </c>
      <c r="I29" s="3">
        <f>+IIP!I37/GDP!$B109*100000000000/4</f>
        <v>39237424525.447952</v>
      </c>
      <c r="J29" s="3">
        <f>+IIP!J37/GDP!$B109*100000000000/4</f>
        <v>50517730870.1092</v>
      </c>
      <c r="K29" s="3">
        <f>+IIP!K37/GDP!$B109*100000000000/4</f>
        <v>60668333798.846008</v>
      </c>
      <c r="L29" s="3">
        <f>+IIP!L37/GDP!$B109*100000000000/4</f>
        <v>8176210571.7688961</v>
      </c>
    </row>
    <row r="30" spans="1:12" x14ac:dyDescent="0.2">
      <c r="A30" s="4">
        <v>44562</v>
      </c>
      <c r="B30" s="3">
        <f>+IIP!B38/GDP!$B110*100000000000/4</f>
        <v>93862555379.859756</v>
      </c>
      <c r="C30" s="3">
        <f>+IIP!C38/GDP!$B110*100000000000/4</f>
        <v>77287804114.991547</v>
      </c>
      <c r="D30" s="3">
        <f>+IIP!D38/GDP!$B110*100000000000/4</f>
        <v>94174249559.943909</v>
      </c>
      <c r="E30" s="3">
        <f>+IIP!E38/GDP!$B110*100000000000/4</f>
        <v>106776172049.54393</v>
      </c>
      <c r="F30" s="3">
        <f>+IIP!F38/GDP!$B110*100000000000/4</f>
        <v>46499428506.371819</v>
      </c>
      <c r="G30" s="3">
        <f>+IIP!G38/GDP!$B110*100000000000/4</f>
        <v>68781681943.947174</v>
      </c>
      <c r="H30" s="3">
        <f>+IIP!H38/GDP!$B110*100000000000/4</f>
        <v>47703427014.346512</v>
      </c>
      <c r="I30" s="3">
        <f>+IIP!I38/GDP!$B110*100000000000/4</f>
        <v>38379718941.980293</v>
      </c>
      <c r="J30" s="3">
        <f>+IIP!J38/GDP!$B110*100000000000/4</f>
        <v>50148917806.921967</v>
      </c>
      <c r="K30" s="3">
        <f>+IIP!K38/GDP!$B110*100000000000/4</f>
        <v>60150119922.052391</v>
      </c>
      <c r="L30" s="3">
        <f>+IIP!L38/GDP!$B110*100000000000/4</f>
        <v>8156508913.0376949</v>
      </c>
    </row>
    <row r="31" spans="1:12" x14ac:dyDescent="0.2">
      <c r="A31" s="4">
        <v>44652</v>
      </c>
      <c r="B31" s="3">
        <f>+IIP!B39/GDP!$B111*100000000000/4</f>
        <v>95927556230.039078</v>
      </c>
      <c r="C31" s="3">
        <f>+IIP!C39/GDP!$B111*100000000000/4</f>
        <v>78495807959.845383</v>
      </c>
      <c r="D31" s="3">
        <f>+IIP!D39/GDP!$B111*100000000000/4</f>
        <v>86116863936.841629</v>
      </c>
      <c r="E31" s="3">
        <f>+IIP!E39/GDP!$B111*100000000000/4</f>
        <v>97760172473.71373</v>
      </c>
      <c r="F31" s="3">
        <f>+IIP!F39/GDP!$B111*100000000000/4</f>
        <v>41483621615.929375</v>
      </c>
      <c r="G31" s="3">
        <f>+IIP!G39/GDP!$B111*100000000000/4</f>
        <v>61685543855.161652</v>
      </c>
      <c r="H31" s="3">
        <f>+IIP!H39/GDP!$B111*100000000000/4</f>
        <v>44677380109.747536</v>
      </c>
      <c r="I31" s="3">
        <f>+IIP!I39/GDP!$B111*100000000000/4</f>
        <v>36147440216.573479</v>
      </c>
      <c r="J31" s="3">
        <f>+IIP!J39/GDP!$B111*100000000000/4</f>
        <v>50476020173.175186</v>
      </c>
      <c r="K31" s="3">
        <f>+IIP!K39/GDP!$B111*100000000000/4</f>
        <v>61092158052.523735</v>
      </c>
      <c r="L31" s="3">
        <f>+IIP!L39/GDP!$B111*100000000000/4</f>
        <v>8273285747.1621513</v>
      </c>
    </row>
    <row r="32" spans="1:12" x14ac:dyDescent="0.2">
      <c r="A32" s="4">
        <v>44743</v>
      </c>
      <c r="B32" s="3">
        <f>+IIP!B40/GDP!$B112*100000000000/4</f>
        <v>96893086890.321823</v>
      </c>
      <c r="C32" s="3">
        <f>+IIP!C40/GDP!$B112*100000000000/4</f>
        <v>79201220625.252548</v>
      </c>
      <c r="D32" s="3">
        <f>+IIP!D40/GDP!$B112*100000000000/4</f>
        <v>83122212826.069809</v>
      </c>
      <c r="E32" s="3">
        <f>+IIP!E40/GDP!$B112*100000000000/4</f>
        <v>94879549654.577515</v>
      </c>
      <c r="F32" s="3">
        <f>+IIP!F40/GDP!$B112*100000000000/4</f>
        <v>39803387441.583618</v>
      </c>
      <c r="G32" s="3">
        <f>+IIP!G40/GDP!$B112*100000000000/4</f>
        <v>59074549174.740723</v>
      </c>
      <c r="H32" s="3">
        <f>+IIP!H40/GDP!$B112*100000000000/4</f>
        <v>42969189741.528648</v>
      </c>
      <c r="I32" s="3">
        <f>+IIP!I40/GDP!$B112*100000000000/4</f>
        <v>35377776424.864029</v>
      </c>
      <c r="J32" s="3">
        <f>+IIP!J40/GDP!$B112*100000000000/4</f>
        <v>51069333527.119629</v>
      </c>
      <c r="K32" s="3">
        <f>+IIP!K40/GDP!$B112*100000000000/4</f>
        <v>60804038807.420868</v>
      </c>
      <c r="L32" s="3">
        <f>+IIP!L40/GDP!$B112*100000000000/4</f>
        <v>8189107981.470871</v>
      </c>
    </row>
    <row r="33" spans="1:12" x14ac:dyDescent="0.2">
      <c r="A33" s="4">
        <v>44835</v>
      </c>
      <c r="B33" s="3">
        <f>+IIP!B41/GDP!$B113*100000000000/4</f>
        <v>90998916391.584915</v>
      </c>
      <c r="C33" s="3">
        <f>+IIP!C41/GDP!$B113*100000000000/4</f>
        <v>74351346502.215805</v>
      </c>
      <c r="D33" s="3">
        <f>+IIP!D41/GDP!$B113*100000000000/4</f>
        <v>79950116949.482727</v>
      </c>
      <c r="E33" s="3">
        <f>+IIP!E41/GDP!$B113*100000000000/4</f>
        <v>93184108835.599884</v>
      </c>
      <c r="F33" s="3">
        <f>+IIP!F41/GDP!$B113*100000000000/4</f>
        <v>38592917995.309662</v>
      </c>
      <c r="G33" s="3">
        <f>+IIP!G41/GDP!$B113*100000000000/4</f>
        <v>59876187010.329254</v>
      </c>
      <c r="H33" s="3">
        <f>+IIP!H41/GDP!$B113*100000000000/4</f>
        <v>41630541238.921318</v>
      </c>
      <c r="I33" s="3">
        <f>+IIP!I41/GDP!$B113*100000000000/4</f>
        <v>33293028318.311337</v>
      </c>
      <c r="J33" s="3">
        <f>+IIP!J41/GDP!$B113*100000000000/4</f>
        <v>47216935145.369804</v>
      </c>
      <c r="K33" s="3">
        <f>+IIP!K41/GDP!$B113*100000000000/4</f>
        <v>56684383351.391624</v>
      </c>
      <c r="L33" s="3">
        <f>+IIP!L41/GDP!$B113*100000000000/4</f>
        <v>7952666586.253643</v>
      </c>
    </row>
    <row r="34" spans="1:12" x14ac:dyDescent="0.2">
      <c r="A34" s="4">
        <v>44927</v>
      </c>
      <c r="B34" s="3">
        <f>+IIP!B42/GDP!$B114*100000000000/4</f>
        <v>88866619122.647598</v>
      </c>
      <c r="C34" s="3">
        <f>+IIP!C42/GDP!$B114*100000000000/4</f>
        <v>71739678583.341766</v>
      </c>
      <c r="D34" s="3">
        <f>+IIP!D42/GDP!$B114*100000000000/4</f>
        <v>80796403563.670166</v>
      </c>
      <c r="E34" s="3">
        <f>+IIP!E42/GDP!$B114*100000000000/4</f>
        <v>95613315432.336823</v>
      </c>
      <c r="F34" s="3">
        <f>+IIP!F42/GDP!$B114*100000000000/4</f>
        <v>39613111813.502724</v>
      </c>
      <c r="G34" s="3">
        <f>+IIP!G42/GDP!$B114*100000000000/4</f>
        <v>62382720164.824875</v>
      </c>
      <c r="H34" s="3">
        <f>+IIP!H42/GDP!$B114*100000000000/4</f>
        <v>41209757161.166054</v>
      </c>
      <c r="I34" s="3">
        <f>+IIP!I42/GDP!$B114*100000000000/4</f>
        <v>33587007223.728237</v>
      </c>
      <c r="J34" s="3">
        <f>+IIP!J42/GDP!$B114*100000000000/4</f>
        <v>46494874021.738914</v>
      </c>
      <c r="K34" s="3">
        <f>+IIP!K42/GDP!$B114*100000000000/4</f>
        <v>54837674568.229691</v>
      </c>
      <c r="L34" s="3">
        <f>+IIP!L42/GDP!$B114*100000000000/4</f>
        <v>7757825301.4285793</v>
      </c>
    </row>
    <row r="35" spans="1:12" x14ac:dyDescent="0.2">
      <c r="A35" s="4">
        <v>45017</v>
      </c>
      <c r="B35" s="3">
        <f>+IIP!B43/GDP!$B115*100000000000/4</f>
        <v>86791294080.227768</v>
      </c>
      <c r="C35" s="3">
        <f>+IIP!C43/GDP!$B115*100000000000/4</f>
        <v>70029826108.590927</v>
      </c>
      <c r="D35" s="3">
        <f>+IIP!D43/GDP!$B115*100000000000/4</f>
        <v>82526657692.717346</v>
      </c>
      <c r="E35" s="3">
        <f>+IIP!E43/GDP!$B115*100000000000/4</f>
        <v>96833075238.46431</v>
      </c>
      <c r="F35" s="3">
        <f>+IIP!F43/GDP!$B115*100000000000/4</f>
        <v>40860550060.580818</v>
      </c>
      <c r="G35" s="3">
        <f>+IIP!G43/GDP!$B115*100000000000/4</f>
        <v>63031856377.581741</v>
      </c>
      <c r="H35" s="3">
        <f>+IIP!H43/GDP!$B115*100000000000/4</f>
        <v>41707273889.478897</v>
      </c>
      <c r="I35" s="3">
        <f>+IIP!I43/GDP!$B115*100000000000/4</f>
        <v>33869129620.843369</v>
      </c>
      <c r="J35" s="3">
        <f>+IIP!J43/GDP!$B115*100000000000/4</f>
        <v>45722331365.966797</v>
      </c>
      <c r="K35" s="3">
        <f>+IIP!K43/GDP!$B115*100000000000/4</f>
        <v>54133999975.044441</v>
      </c>
      <c r="L35" s="3">
        <f>+IIP!L43/GDP!$B115*100000000000/4</f>
        <v>7600918268.9434948</v>
      </c>
    </row>
    <row r="36" spans="1:12" x14ac:dyDescent="0.2">
      <c r="A36" s="4">
        <v>45108</v>
      </c>
      <c r="B36" s="3">
        <f>+IIP!B44/GDP!$B116*100000000000/4</f>
        <v>86882343608.599411</v>
      </c>
      <c r="C36" s="3">
        <f>+IIP!C44/GDP!$B116*100000000000/4</f>
        <v>70131137672.00412</v>
      </c>
      <c r="D36" s="3">
        <f>+IIP!D44/GDP!$B116*100000000000/4</f>
        <v>82656530206.177322</v>
      </c>
      <c r="E36" s="3">
        <f>+IIP!E44/GDP!$B116*100000000000/4</f>
        <v>96354317813.031143</v>
      </c>
      <c r="F36" s="3">
        <f>+IIP!F44/GDP!$B116*100000000000/4</f>
        <v>40360019687.123924</v>
      </c>
      <c r="G36" s="3">
        <f>+IIP!G44/GDP!$B116*100000000000/4</f>
        <v>61909077839.68589</v>
      </c>
      <c r="H36" s="3">
        <f>+IIP!H44/GDP!$B116*100000000000/4</f>
        <v>41967414422.12941</v>
      </c>
      <c r="I36" s="3">
        <f>+IIP!I44/GDP!$B116*100000000000/4</f>
        <v>34043114269.334591</v>
      </c>
      <c r="J36" s="3">
        <f>+IIP!J44/GDP!$B116*100000000000/4</f>
        <v>45935149731.585136</v>
      </c>
      <c r="K36" s="3">
        <f>+IIP!K44/GDP!$B116*100000000000/4</f>
        <v>53401534114.209381</v>
      </c>
      <c r="L36" s="3">
        <f>+IIP!L44/GDP!$B116*100000000000/4</f>
        <v>7556561711.8579826</v>
      </c>
    </row>
    <row r="37" spans="1:12" x14ac:dyDescent="0.2">
      <c r="A37" s="4">
        <v>45200</v>
      </c>
      <c r="B37" s="3">
        <f>+IIP!B45/GDP!$B117*100000000000/4</f>
        <v>82875061803.853043</v>
      </c>
      <c r="C37" s="3">
        <f>+IIP!C45/GDP!$B117*100000000000/4</f>
        <v>66060762455.580658</v>
      </c>
      <c r="D37" s="3">
        <f>+IIP!D45/GDP!$B117*100000000000/4</f>
        <v>84065540679.450394</v>
      </c>
      <c r="E37" s="3">
        <f>+IIP!E45/GDP!$B117*100000000000/4</f>
        <v>98625990789.719849</v>
      </c>
      <c r="F37" s="3">
        <f>+IIP!F45/GDP!$B117*100000000000/4</f>
        <v>41648647804.601608</v>
      </c>
      <c r="G37" s="3">
        <f>+IIP!G45/GDP!$B117*100000000000/4</f>
        <v>64201159216.816109</v>
      </c>
      <c r="H37" s="3">
        <f>+IIP!H45/GDP!$B117*100000000000/4</f>
        <v>42676393589.573486</v>
      </c>
      <c r="I37" s="3">
        <f>+IIP!I45/GDP!$B117*100000000000/4</f>
        <v>34410692246.804749</v>
      </c>
      <c r="J37" s="3">
        <f>+IIP!J45/GDP!$B117*100000000000/4</f>
        <v>45806989139.690941</v>
      </c>
      <c r="K37" s="3">
        <f>+IIP!K45/GDP!$B117*100000000000/4</f>
        <v>52159634533.577728</v>
      </c>
      <c r="L37" s="3">
        <f>+IIP!L45/GDP!$B117*100000000000/4</f>
        <v>7774065907.0969467</v>
      </c>
    </row>
    <row r="38" spans="1:12" x14ac:dyDescent="0.2">
      <c r="A38" s="4">
        <v>45292</v>
      </c>
      <c r="B38" s="3">
        <f>+IIP!B46/GDP!$B118*100000000000/4</f>
        <v>82841309238.903076</v>
      </c>
      <c r="C38" s="3">
        <f>+IIP!C46/GDP!$B118*100000000000/4</f>
        <v>65246912665.27861</v>
      </c>
      <c r="D38" s="3">
        <f>+IIP!D46/GDP!$B118*100000000000/4</f>
        <v>88260869290.417725</v>
      </c>
      <c r="E38" s="3">
        <f>+IIP!E46/GDP!$B118*100000000000/4</f>
        <v>102509598391.58043</v>
      </c>
      <c r="F38" s="3">
        <f>+IIP!F46/GDP!$B118*100000000000/4</f>
        <v>44795846187.385918</v>
      </c>
      <c r="G38" s="3">
        <f>+IIP!G46/GDP!$B118*100000000000/4</f>
        <v>67879660263.283447</v>
      </c>
      <c r="H38" s="3">
        <f>+IIP!H46/GDP!$B118*100000000000/4</f>
        <v>43490422458.887985</v>
      </c>
      <c r="I38" s="3">
        <f>+IIP!I46/GDP!$B118*100000000000/4</f>
        <v>34971993428.621254</v>
      </c>
      <c r="J38" s="3">
        <f>+IIP!J46/GDP!$B118*100000000000/4</f>
        <v>45614122017.288445</v>
      </c>
      <c r="K38" s="3">
        <f>+IIP!K46/GDP!$B118*100000000000/4</f>
        <v>51708981993.414192</v>
      </c>
      <c r="L38" s="3">
        <f>+IIP!L46/GDP!$B118*100000000000/4</f>
        <v>7990942830.5603418</v>
      </c>
    </row>
    <row r="39" spans="1:12" x14ac:dyDescent="0.2">
      <c r="A39" s="4">
        <v>45383</v>
      </c>
      <c r="B39" s="3">
        <f>+IIP!B47/GDP!$B119*100000000000/4</f>
        <v>82448686003.044952</v>
      </c>
      <c r="C39" s="3">
        <f>+IIP!C47/GDP!$B119*100000000000/4</f>
        <v>64500456487.887627</v>
      </c>
      <c r="D39" s="3">
        <f>+IIP!D47/GDP!$B119*100000000000/4</f>
        <v>90304017055.312042</v>
      </c>
      <c r="E39" s="3">
        <f>+IIP!E47/GDP!$B119*100000000000/4</f>
        <v>103229361899.04604</v>
      </c>
      <c r="F39" s="3">
        <f>+IIP!F47/GDP!$B119*100000000000/4</f>
        <v>46325502220.223549</v>
      </c>
      <c r="G39" s="3">
        <f>+IIP!G47/GDP!$B119*100000000000/4</f>
        <v>67707267438.457466</v>
      </c>
      <c r="H39" s="3">
        <f>+IIP!H47/GDP!$B119*100000000000/4</f>
        <v>44018276681.401917</v>
      </c>
      <c r="I39" s="3">
        <f>+IIP!I47/GDP!$B119*100000000000/4</f>
        <v>35587687315.300125</v>
      </c>
      <c r="J39" s="3">
        <f>+IIP!J47/GDP!$B119*100000000000/4</f>
        <v>46210482737.212891</v>
      </c>
      <c r="K39" s="3">
        <f>+IIP!K47/GDP!$B119*100000000000/4</f>
        <v>51512438581.897232</v>
      </c>
      <c r="L39" s="3">
        <f>+IIP!L47/GDP!$B119*100000000000/4</f>
        <v>8414472334.201931</v>
      </c>
    </row>
    <row r="40" spans="1:12" x14ac:dyDescent="0.2">
      <c r="A40" s="4">
        <v>45474</v>
      </c>
      <c r="B40" s="3">
        <f>+IIP!B48/GDP!$B120*100000000000/4</f>
        <v>80664595822.392242</v>
      </c>
      <c r="C40" s="3">
        <f>+IIP!C48/GDP!$B120*100000000000/4</f>
        <v>63073898476.87104</v>
      </c>
      <c r="D40" s="3">
        <f>+IIP!D48/GDP!$B120*100000000000/4</f>
        <v>91772734587.527542</v>
      </c>
      <c r="E40" s="3">
        <f>+IIP!E48/GDP!$B120*100000000000/4</f>
        <v>104683429019.31216</v>
      </c>
      <c r="F40" s="3">
        <f>+IIP!F48/GDP!$B120*100000000000/4</f>
        <v>46734411842.497337</v>
      </c>
      <c r="G40" s="3">
        <f>+IIP!G48/GDP!$B120*100000000000/4</f>
        <v>68324753292.206001</v>
      </c>
      <c r="H40" s="3">
        <f>+IIP!H48/GDP!$B120*100000000000/4</f>
        <v>44721160871.977745</v>
      </c>
      <c r="I40" s="3">
        <f>+IIP!I48/GDP!$B120*100000000000/4</f>
        <v>35971132421.54155</v>
      </c>
      <c r="J40" s="3">
        <f>+IIP!J48/GDP!$B120*100000000000/4</f>
        <v>46604952231.801468</v>
      </c>
      <c r="K40" s="3">
        <f>+IIP!K48/GDP!$B120*100000000000/4</f>
        <v>50801199693.956314</v>
      </c>
      <c r="L40" s="3">
        <f>+IIP!L48/GDP!$B120*100000000000/4</f>
        <v>8625882370.3538475</v>
      </c>
    </row>
    <row r="41" spans="1:12" x14ac:dyDescent="0.2">
      <c r="A41" s="4">
        <v>45566</v>
      </c>
      <c r="B41" s="3">
        <f>+IIP!B49/GDP!$B121*100000000000/4</f>
        <v>82596682237.783295</v>
      </c>
      <c r="C41" s="3">
        <f>+IIP!C49/GDP!$B121*100000000000/4</f>
        <v>64480884156.630066</v>
      </c>
      <c r="D41" s="3">
        <f>+IIP!D49/GDP!$B121*100000000000/4</f>
        <v>95125221074.885712</v>
      </c>
      <c r="E41" s="3">
        <f>+IIP!E49/GDP!$B121*100000000000/4</f>
        <v>106765109647.90373</v>
      </c>
      <c r="F41" s="3">
        <f>+IIP!F49/GDP!$B121*100000000000/4</f>
        <v>49327413526.212791</v>
      </c>
      <c r="G41" s="3">
        <f>+IIP!G49/GDP!$B121*100000000000/4</f>
        <v>70236406595.232498</v>
      </c>
      <c r="H41" s="3">
        <f>+IIP!H49/GDP!$B121*100000000000/4</f>
        <v>46047763079.70089</v>
      </c>
      <c r="I41" s="3">
        <f>+IIP!I49/GDP!$B121*100000000000/4</f>
        <v>36515083846.942368</v>
      </c>
      <c r="J41" s="3">
        <f>+IIP!J49/GDP!$B121*100000000000/4</f>
        <v>47335472527.939781</v>
      </c>
      <c r="K41" s="3">
        <f>+IIP!K49/GDP!$B121*100000000000/4</f>
        <v>50988381380.888893</v>
      </c>
      <c r="L41" s="3">
        <f>+IIP!L49/GDP!$B121*100000000000/4</f>
        <v>9081548532.5806103</v>
      </c>
    </row>
    <row r="42" spans="1:12" x14ac:dyDescent="0.2">
      <c r="A42" s="4">
        <v>45658</v>
      </c>
      <c r="B42" s="3">
        <f>+IIP!B50/GDP!$B122*100000000000/4</f>
        <v>80947158269.173553</v>
      </c>
      <c r="C42" s="3">
        <f>+IIP!C50/GDP!$B122*100000000000/4</f>
        <v>63240037793.511604</v>
      </c>
      <c r="D42" s="3">
        <f>+IIP!D50/GDP!$B122*100000000000/4</f>
        <v>92459871022.440475</v>
      </c>
      <c r="E42" s="3">
        <f>+IIP!E50/GDP!$B122*100000000000/4</f>
        <v>105539569607.95851</v>
      </c>
      <c r="F42" s="3">
        <f>+IIP!F50/GDP!$B122*100000000000/4</f>
        <v>46471773858.016533</v>
      </c>
      <c r="G42" s="3">
        <f>+IIP!G50/GDP!$B122*100000000000/4</f>
        <v>69933115427.399109</v>
      </c>
      <c r="H42" s="3">
        <f>+IIP!H50/GDP!$B122*100000000000/4</f>
        <v>46012542747.232918</v>
      </c>
      <c r="I42" s="3">
        <f>+IIP!I50/GDP!$B122*100000000000/4</f>
        <v>35935664937.583138</v>
      </c>
      <c r="J42" s="3">
        <f>+IIP!J50/GDP!$B122*100000000000/4</f>
        <v>47667216402.57209</v>
      </c>
      <c r="K42" s="3">
        <f>+IIP!K50/GDP!$B122*100000000000/4</f>
        <v>51260738244.509216</v>
      </c>
      <c r="L42" s="3">
        <f>+IIP!L50/GDP!$B122*100000000000/4</f>
        <v>9581029454.0800114</v>
      </c>
    </row>
    <row r="43" spans="1:12" x14ac:dyDescent="0.2">
      <c r="A43" s="4">
        <v>45748</v>
      </c>
      <c r="B43" s="3">
        <f>+IIP!B51/GDP!$B123*100000000000/4</f>
        <v>78680603409.765289</v>
      </c>
      <c r="C43" s="3">
        <f>+IIP!C51/GDP!$B123*100000000000/4</f>
        <v>61303299388.856339</v>
      </c>
      <c r="D43" s="3">
        <f>+IIP!D51/GDP!$B123*100000000000/4</f>
        <v>92149291684.159302</v>
      </c>
      <c r="E43" s="3">
        <f>+IIP!E51/GDP!$B123*100000000000/4</f>
        <v>106119794252.33952</v>
      </c>
      <c r="F43" s="3">
        <f>+IIP!F51/GDP!$B123*100000000000/4</f>
        <v>47008162783.901604</v>
      </c>
      <c r="G43" s="3">
        <f>+IIP!G51/GDP!$B123*100000000000/4</f>
        <v>69825063841.725357</v>
      </c>
      <c r="H43" s="3">
        <f>+IIP!H51/GDP!$B123*100000000000/4</f>
        <v>45179350869.976868</v>
      </c>
      <c r="I43" s="3">
        <f>+IIP!I51/GDP!$B123*100000000000/4</f>
        <v>36357785113.812637</v>
      </c>
      <c r="J43" s="3">
        <f>+IIP!J51/GDP!$B123*100000000000/4</f>
        <v>47256118854.004707</v>
      </c>
      <c r="K43" s="3">
        <f>+IIP!K51/GDP!$B123*100000000000/4</f>
        <v>50841628305.504784</v>
      </c>
      <c r="L43" s="3">
        <f>+IIP!L51/GDP!$B123*100000000000/4</f>
        <v>9319502666.7595177</v>
      </c>
    </row>
    <row r="46" spans="1:12" x14ac:dyDescent="0.2">
      <c r="B46" t="s">
        <v>160</v>
      </c>
      <c r="C46" t="s">
        <v>164</v>
      </c>
      <c r="D46" t="s">
        <v>165</v>
      </c>
      <c r="E46" t="s">
        <v>166</v>
      </c>
      <c r="F46" t="s">
        <v>150</v>
      </c>
      <c r="G46" t="s">
        <v>181</v>
      </c>
    </row>
    <row r="47" spans="1:12" x14ac:dyDescent="0.2">
      <c r="A47">
        <v>2015</v>
      </c>
      <c r="B47" s="5">
        <f>+B5-C5</f>
        <v>15862311194.745834</v>
      </c>
      <c r="C47" s="5">
        <f>+F5-G5</f>
        <v>-26417471302.873981</v>
      </c>
      <c r="D47" s="5">
        <f>+H5-I5</f>
        <v>-10445707093.48748</v>
      </c>
      <c r="E47" s="5">
        <f>+J5-K5</f>
        <v>-4345403893.5057678</v>
      </c>
      <c r="F47" s="5">
        <f>+L5</f>
        <v>6068039939.3769102</v>
      </c>
      <c r="G47" s="5">
        <f>+SUM(B47:F47)</f>
        <v>-19278231155.744484</v>
      </c>
    </row>
    <row r="48" spans="1:12" x14ac:dyDescent="0.2">
      <c r="A48">
        <v>2019</v>
      </c>
      <c r="B48" s="5">
        <f>+B25-C25</f>
        <v>14817235703.838318</v>
      </c>
      <c r="C48" s="5">
        <f>+F25-G25</f>
        <v>-25345634918.022316</v>
      </c>
      <c r="D48" s="5">
        <f>+H25-I25</f>
        <v>6414290109.9845657</v>
      </c>
      <c r="E48" s="5">
        <f>+J25-K25</f>
        <v>-7315113133.4646606</v>
      </c>
      <c r="F48" s="5">
        <f>+L25</f>
        <v>7430664092.9970188</v>
      </c>
      <c r="G48" s="5">
        <f t="shared" ref="G48:G50" si="0">+SUM(B48:F48)</f>
        <v>-3998558144.6670742</v>
      </c>
    </row>
    <row r="49" spans="1:7" x14ac:dyDescent="0.2">
      <c r="A49">
        <v>2022</v>
      </c>
      <c r="B49" s="5">
        <f>+B33-C33</f>
        <v>16647569889.36911</v>
      </c>
      <c r="C49" s="5">
        <f>+F33-G33</f>
        <v>-21283269015.019592</v>
      </c>
      <c r="D49" s="5">
        <f>+H33-I33</f>
        <v>8337512920.6099815</v>
      </c>
      <c r="E49" s="5">
        <f>+J33-K33</f>
        <v>-9467448206.0218201</v>
      </c>
      <c r="F49" s="5">
        <f>+L33</f>
        <v>7952666586.253643</v>
      </c>
      <c r="G49" s="5">
        <f t="shared" si="0"/>
        <v>2187032175.1913223</v>
      </c>
    </row>
    <row r="50" spans="1:7" x14ac:dyDescent="0.2">
      <c r="A50">
        <v>2024</v>
      </c>
      <c r="B50" s="5">
        <f>+B41-C41</f>
        <v>18115798081.153229</v>
      </c>
      <c r="C50" s="5">
        <f>+F41-G41</f>
        <v>-20908993069.019707</v>
      </c>
      <c r="D50" s="5">
        <f>+H41-I41</f>
        <v>9532679232.758522</v>
      </c>
      <c r="E50" s="5">
        <f>+J41-K41</f>
        <v>-3652908852.9491119</v>
      </c>
      <c r="F50" s="5">
        <f>+L41</f>
        <v>9081548532.5806103</v>
      </c>
      <c r="G50" s="5">
        <f t="shared" si="0"/>
        <v>12168123924.523542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1FEF0E-CDD5-E440-859C-1FC9491EC777}">
  <dimension ref="A1:F95"/>
  <sheetViews>
    <sheetView tabSelected="1" topLeftCell="F1" workbookViewId="0">
      <selection activeCell="B45" sqref="B45:F45"/>
    </sheetView>
  </sheetViews>
  <sheetFormatPr baseColWidth="10" defaultRowHeight="15" x14ac:dyDescent="0.2"/>
  <cols>
    <col min="1" max="1" width="11.1640625" bestFit="1" customWidth="1"/>
  </cols>
  <sheetData>
    <row r="1" spans="1:6" x14ac:dyDescent="0.2">
      <c r="A1" t="s">
        <v>0</v>
      </c>
      <c r="B1" t="s">
        <v>141</v>
      </c>
      <c r="C1" t="s">
        <v>142</v>
      </c>
      <c r="D1" t="s">
        <v>143</v>
      </c>
      <c r="E1" t="s">
        <v>144</v>
      </c>
      <c r="F1" t="s">
        <v>145</v>
      </c>
    </row>
    <row r="2" spans="1:6" x14ac:dyDescent="0.2">
      <c r="A2" s="4">
        <v>42005</v>
      </c>
      <c r="B2" s="5">
        <f>+SUM(C2:F2)</f>
        <v>3204124214.1104445</v>
      </c>
      <c r="C2" s="5">
        <f>+'BOP GDP'!B2-'BOP GDP'!C2</f>
        <v>3081716414.1842823</v>
      </c>
      <c r="D2" s="5">
        <f>+'BOP GDP'!D2-'BOP GDP'!E2</f>
        <v>1217300347.9536066</v>
      </c>
      <c r="E2" s="5">
        <f>+'BOP GDP'!F2-'BOP GDP'!G2</f>
        <v>368142274.6336956</v>
      </c>
      <c r="F2" s="5">
        <f>+'BOP GDP'!H2-'BOP GDP'!I2</f>
        <v>-1463034822.66114</v>
      </c>
    </row>
    <row r="3" spans="1:6" x14ac:dyDescent="0.2">
      <c r="A3" s="4">
        <v>42095</v>
      </c>
      <c r="B3" s="5">
        <f t="shared" ref="B3:B43" si="0">+SUM(C3:F3)</f>
        <v>2089255602.1937027</v>
      </c>
      <c r="C3" s="5">
        <f>+'BOP GDP'!B3-'BOP GDP'!C3</f>
        <v>3151214898.8741951</v>
      </c>
      <c r="D3" s="5">
        <f>+'BOP GDP'!D3-'BOP GDP'!E3</f>
        <v>-17544209.714297295</v>
      </c>
      <c r="E3" s="5">
        <f>+'BOP GDP'!F3-'BOP GDP'!G3</f>
        <v>267199066.91911316</v>
      </c>
      <c r="F3" s="5">
        <f>+'BOP GDP'!H3-'BOP GDP'!I3</f>
        <v>-1311614153.8853083</v>
      </c>
    </row>
    <row r="4" spans="1:6" x14ac:dyDescent="0.2">
      <c r="A4" s="4">
        <v>42186</v>
      </c>
      <c r="B4" s="5">
        <f t="shared" si="0"/>
        <v>3295593454.5293441</v>
      </c>
      <c r="C4" s="5">
        <f>+'BOP GDP'!B4-'BOP GDP'!C4</f>
        <v>3191743819.5365295</v>
      </c>
      <c r="D4" s="5">
        <f>+'BOP GDP'!D4-'BOP GDP'!E4</f>
        <v>903510502.42938995</v>
      </c>
      <c r="E4" s="5">
        <f>+'BOP GDP'!F4-'BOP GDP'!G4</f>
        <v>180500378.17330265</v>
      </c>
      <c r="F4" s="5">
        <f>+'BOP GDP'!H4-'BOP GDP'!I4</f>
        <v>-980161245.60987794</v>
      </c>
    </row>
    <row r="5" spans="1:6" x14ac:dyDescent="0.2">
      <c r="A5" s="4">
        <v>42278</v>
      </c>
      <c r="B5" s="5">
        <f t="shared" si="0"/>
        <v>2943261945.3274302</v>
      </c>
      <c r="C5" s="5">
        <f>+'BOP GDP'!B5-'BOP GDP'!C5</f>
        <v>3264607834.4677944</v>
      </c>
      <c r="D5" s="5">
        <f>+'BOP GDP'!D5-'BOP GDP'!E5</f>
        <v>844261974.35811234</v>
      </c>
      <c r="E5" s="5">
        <f>+'BOP GDP'!F5-'BOP GDP'!G5</f>
        <v>12143140.714387894</v>
      </c>
      <c r="F5" s="5">
        <f>+'BOP GDP'!H5-'BOP GDP'!I5</f>
        <v>-1177751004.2128644</v>
      </c>
    </row>
    <row r="6" spans="1:6" x14ac:dyDescent="0.2">
      <c r="A6" s="4">
        <v>42370</v>
      </c>
      <c r="B6" s="5">
        <f t="shared" si="0"/>
        <v>3233682045.3941178</v>
      </c>
      <c r="C6" s="5">
        <f>+'BOP GDP'!B6-'BOP GDP'!C6</f>
        <v>3166964797.1610641</v>
      </c>
      <c r="D6" s="5">
        <f>+'BOP GDP'!D6-'BOP GDP'!E6</f>
        <v>771479456.26953697</v>
      </c>
      <c r="E6" s="5">
        <f>+'BOP GDP'!F6-'BOP GDP'!G6</f>
        <v>443967130.97478199</v>
      </c>
      <c r="F6" s="5">
        <f>+'BOP GDP'!H6-'BOP GDP'!I6</f>
        <v>-1148729339.0112653</v>
      </c>
    </row>
    <row r="7" spans="1:6" x14ac:dyDescent="0.2">
      <c r="A7" s="4">
        <v>42461</v>
      </c>
      <c r="B7" s="5">
        <f t="shared" si="0"/>
        <v>3666039618.776917</v>
      </c>
      <c r="C7" s="5">
        <f>+'BOP GDP'!B7-'BOP GDP'!C7</f>
        <v>3340029800.8411427</v>
      </c>
      <c r="D7" s="5">
        <f>+'BOP GDP'!D7-'BOP GDP'!E7</f>
        <v>822598695.77711296</v>
      </c>
      <c r="E7" s="5">
        <f>+'BOP GDP'!F7-'BOP GDP'!G7</f>
        <v>501171927.71781254</v>
      </c>
      <c r="F7" s="5">
        <f>+'BOP GDP'!H7-'BOP GDP'!I7</f>
        <v>-997760805.55915129</v>
      </c>
    </row>
    <row r="8" spans="1:6" x14ac:dyDescent="0.2">
      <c r="A8" s="4">
        <v>42552</v>
      </c>
      <c r="B8" s="5">
        <f t="shared" si="0"/>
        <v>3212706017.6326685</v>
      </c>
      <c r="C8" s="5">
        <f>+'BOP GDP'!B8-'BOP GDP'!C8</f>
        <v>3320275576.960186</v>
      </c>
      <c r="D8" s="5">
        <f>+'BOP GDP'!D8-'BOP GDP'!E8</f>
        <v>643817063.29015255</v>
      </c>
      <c r="E8" s="5">
        <f>+'BOP GDP'!F8-'BOP GDP'!G8</f>
        <v>697829675.05455685</v>
      </c>
      <c r="F8" s="5">
        <f>+'BOP GDP'!H8-'BOP GDP'!I8</f>
        <v>-1449216297.6722269</v>
      </c>
    </row>
    <row r="9" spans="1:6" x14ac:dyDescent="0.2">
      <c r="A9" s="4">
        <v>42644</v>
      </c>
      <c r="B9" s="5">
        <f t="shared" si="0"/>
        <v>3165109319.3518124</v>
      </c>
      <c r="C9" s="5">
        <f>+'BOP GDP'!B9-'BOP GDP'!C9</f>
        <v>3027295674.5829906</v>
      </c>
      <c r="D9" s="5">
        <f>+'BOP GDP'!D9-'BOP GDP'!E9</f>
        <v>668167216.58760071</v>
      </c>
      <c r="E9" s="5">
        <f>+'BOP GDP'!F9-'BOP GDP'!G9</f>
        <v>747611283.76819992</v>
      </c>
      <c r="F9" s="5">
        <f>+'BOP GDP'!H9-'BOP GDP'!I9</f>
        <v>-1277964855.5869789</v>
      </c>
    </row>
    <row r="10" spans="1:6" x14ac:dyDescent="0.2">
      <c r="A10" s="4">
        <v>42736</v>
      </c>
      <c r="B10" s="5">
        <f t="shared" si="0"/>
        <v>3199681068.3780732</v>
      </c>
      <c r="C10" s="5">
        <f>+'BOP GDP'!B10-'BOP GDP'!C10</f>
        <v>2773068593.2285309</v>
      </c>
      <c r="D10" s="5">
        <f>+'BOP GDP'!D10-'BOP GDP'!E10</f>
        <v>1205704824.3836689</v>
      </c>
      <c r="E10" s="5">
        <f>+'BOP GDP'!F10-'BOP GDP'!G10</f>
        <v>382117199.37062263</v>
      </c>
      <c r="F10" s="5">
        <f>+'BOP GDP'!H10-'BOP GDP'!I10</f>
        <v>-1161209548.6047492</v>
      </c>
    </row>
    <row r="11" spans="1:6" x14ac:dyDescent="0.2">
      <c r="A11" s="4">
        <v>42826</v>
      </c>
      <c r="B11" s="5">
        <f t="shared" si="0"/>
        <v>1922007487.5248842</v>
      </c>
      <c r="C11" s="5">
        <f>+'BOP GDP'!B11-'BOP GDP'!C11</f>
        <v>3026145839.270771</v>
      </c>
      <c r="D11" s="5">
        <f>+'BOP GDP'!D11-'BOP GDP'!E11</f>
        <v>8548145.0860872269</v>
      </c>
      <c r="E11" s="5">
        <f>+'BOP GDP'!F11-'BOP GDP'!G11</f>
        <v>321765750.64640236</v>
      </c>
      <c r="F11" s="5">
        <f>+'BOP GDP'!H11-'BOP GDP'!I11</f>
        <v>-1434452247.4783764</v>
      </c>
    </row>
    <row r="12" spans="1:6" x14ac:dyDescent="0.2">
      <c r="A12" s="4">
        <v>42917</v>
      </c>
      <c r="B12" s="5">
        <f t="shared" si="0"/>
        <v>4123634379.5383234</v>
      </c>
      <c r="C12" s="5">
        <f>+'BOP GDP'!B12-'BOP GDP'!C12</f>
        <v>3338246542.5397415</v>
      </c>
      <c r="D12" s="5">
        <f>+'BOP GDP'!D12-'BOP GDP'!E12</f>
        <v>1201842252.2109003</v>
      </c>
      <c r="E12" s="5">
        <f>+'BOP GDP'!F12-'BOP GDP'!G12</f>
        <v>769159022.26028442</v>
      </c>
      <c r="F12" s="5">
        <f>+'BOP GDP'!H12-'BOP GDP'!I12</f>
        <v>-1185613437.4726028</v>
      </c>
    </row>
    <row r="13" spans="1:6" x14ac:dyDescent="0.2">
      <c r="A13" s="4">
        <v>43009</v>
      </c>
      <c r="B13" s="5">
        <f t="shared" si="0"/>
        <v>4062720791.8659229</v>
      </c>
      <c r="C13" s="5">
        <f>+'BOP GDP'!B13-'BOP GDP'!C13</f>
        <v>3139325476.0612869</v>
      </c>
      <c r="D13" s="5">
        <f>+'BOP GDP'!D13-'BOP GDP'!E13</f>
        <v>1544472123.10674</v>
      </c>
      <c r="E13" s="5">
        <f>+'BOP GDP'!F13-'BOP GDP'!G13</f>
        <v>394530755.36115074</v>
      </c>
      <c r="F13" s="5">
        <f>+'BOP GDP'!H13-'BOP GDP'!I13</f>
        <v>-1015607562.6632546</v>
      </c>
    </row>
    <row r="14" spans="1:6" x14ac:dyDescent="0.2">
      <c r="A14" s="4">
        <v>43101</v>
      </c>
      <c r="B14" s="5">
        <f t="shared" si="0"/>
        <v>3355775203.1307907</v>
      </c>
      <c r="C14" s="5">
        <f>+'BOP GDP'!B14-'BOP GDP'!C14</f>
        <v>2747901657.3503551</v>
      </c>
      <c r="D14" s="5">
        <f>+'BOP GDP'!D14-'BOP GDP'!E14</f>
        <v>1237714526.2673836</v>
      </c>
      <c r="E14" s="5">
        <f>+'BOP GDP'!F14-'BOP GDP'!G14</f>
        <v>636387840.53267193</v>
      </c>
      <c r="F14" s="5">
        <f>+'BOP GDP'!H14-'BOP GDP'!I14</f>
        <v>-1266228821.0196199</v>
      </c>
    </row>
    <row r="15" spans="1:6" x14ac:dyDescent="0.2">
      <c r="A15" s="4">
        <v>43191</v>
      </c>
      <c r="B15" s="5">
        <f t="shared" si="0"/>
        <v>3451410088.1481256</v>
      </c>
      <c r="C15" s="5">
        <f>+'BOP GDP'!B15-'BOP GDP'!C15</f>
        <v>2649519211.4743729</v>
      </c>
      <c r="D15" s="5">
        <f>+'BOP GDP'!D15-'BOP GDP'!E15</f>
        <v>1282708434.9118824</v>
      </c>
      <c r="E15" s="5">
        <f>+'BOP GDP'!F15-'BOP GDP'!G15</f>
        <v>672378120.68513584</v>
      </c>
      <c r="F15" s="5">
        <f>+'BOP GDP'!H15-'BOP GDP'!I15</f>
        <v>-1153195678.9232657</v>
      </c>
    </row>
    <row r="16" spans="1:6" x14ac:dyDescent="0.2">
      <c r="A16" s="4">
        <v>43282</v>
      </c>
      <c r="B16" s="5">
        <f t="shared" si="0"/>
        <v>2851758975.2320838</v>
      </c>
      <c r="C16" s="5">
        <f>+'BOP GDP'!B16-'BOP GDP'!C16</f>
        <v>2353226351.0101395</v>
      </c>
      <c r="D16" s="5">
        <f>+'BOP GDP'!D16-'BOP GDP'!E16</f>
        <v>1093372764.3716507</v>
      </c>
      <c r="E16" s="5">
        <f>+'BOP GDP'!F16-'BOP GDP'!G16</f>
        <v>696168764.93453121</v>
      </c>
      <c r="F16" s="5">
        <f>+'BOP GDP'!H16-'BOP GDP'!I16</f>
        <v>-1291008905.0842376</v>
      </c>
    </row>
    <row r="17" spans="1:6" x14ac:dyDescent="0.2">
      <c r="A17" s="4">
        <v>43374</v>
      </c>
      <c r="B17" s="5">
        <f t="shared" si="0"/>
        <v>2412739054.1145048</v>
      </c>
      <c r="C17" s="5">
        <f>+'BOP GDP'!B17-'BOP GDP'!C17</f>
        <v>2033715280.8688717</v>
      </c>
      <c r="D17" s="5">
        <f>+'BOP GDP'!D17-'BOP GDP'!E17</f>
        <v>954823470.12205601</v>
      </c>
      <c r="E17" s="5">
        <f>+'BOP GDP'!F17-'BOP GDP'!G17</f>
        <v>849709174.70894623</v>
      </c>
      <c r="F17" s="5">
        <f>+'BOP GDP'!H17-'BOP GDP'!I17</f>
        <v>-1425508871.5853691</v>
      </c>
    </row>
    <row r="18" spans="1:6" x14ac:dyDescent="0.2">
      <c r="A18" s="4">
        <v>43466</v>
      </c>
      <c r="B18" s="5">
        <f t="shared" si="0"/>
        <v>3363921349.1306157</v>
      </c>
      <c r="C18" s="5">
        <f>+'BOP GDP'!B18-'BOP GDP'!C18</f>
        <v>2504916144.8804913</v>
      </c>
      <c r="D18" s="5">
        <f>+'BOP GDP'!D18-'BOP GDP'!E18</f>
        <v>1292170640.2400827</v>
      </c>
      <c r="E18" s="5">
        <f>+'BOP GDP'!F18-'BOP GDP'!G18</f>
        <v>953982835.52489281</v>
      </c>
      <c r="F18" s="5">
        <f>+'BOP GDP'!H18-'BOP GDP'!I18</f>
        <v>-1387148271.5148511</v>
      </c>
    </row>
    <row r="19" spans="1:6" x14ac:dyDescent="0.2">
      <c r="A19" s="4">
        <v>43556</v>
      </c>
      <c r="B19" s="5">
        <f t="shared" si="0"/>
        <v>1690505958.4581399</v>
      </c>
      <c r="C19" s="5">
        <f>+'BOP GDP'!B19-'BOP GDP'!C19</f>
        <v>2496343406.2574081</v>
      </c>
      <c r="D19" s="5">
        <f>+'BOP GDP'!D19-'BOP GDP'!E19</f>
        <v>-167643959.63997459</v>
      </c>
      <c r="E19" s="5">
        <f>+'BOP GDP'!F19-'BOP GDP'!G19</f>
        <v>504751260.49132633</v>
      </c>
      <c r="F19" s="5">
        <f>+'BOP GDP'!H19-'BOP GDP'!I19</f>
        <v>-1142944748.65062</v>
      </c>
    </row>
    <row r="20" spans="1:6" x14ac:dyDescent="0.2">
      <c r="A20" s="4">
        <v>43647</v>
      </c>
      <c r="B20" s="5">
        <f t="shared" si="0"/>
        <v>3329596949.9989405</v>
      </c>
      <c r="C20" s="5">
        <f>+'BOP GDP'!B20-'BOP GDP'!C20</f>
        <v>2644646532.3872757</v>
      </c>
      <c r="D20" s="5">
        <f>+'BOP GDP'!D20-'BOP GDP'!E20</f>
        <v>1245460382.7834225</v>
      </c>
      <c r="E20" s="5">
        <f>+'BOP GDP'!F20-'BOP GDP'!G20</f>
        <v>782410737.17474651</v>
      </c>
      <c r="F20" s="5">
        <f>+'BOP GDP'!H20-'BOP GDP'!I20</f>
        <v>-1342920702.3465042</v>
      </c>
    </row>
    <row r="21" spans="1:6" x14ac:dyDescent="0.2">
      <c r="A21" s="4">
        <v>43739</v>
      </c>
      <c r="B21" s="5">
        <f t="shared" si="0"/>
        <v>1524949392.2039258</v>
      </c>
      <c r="C21" s="5">
        <f>+'BOP GDP'!B21-'BOP GDP'!C21</f>
        <v>2760133339.0938358</v>
      </c>
      <c r="D21" s="5">
        <f>+'BOP GDP'!D21-'BOP GDP'!E21</f>
        <v>-425599524.05373001</v>
      </c>
      <c r="E21" s="5">
        <f>+'BOP GDP'!F21-'BOP GDP'!G21</f>
        <v>192380761.19294071</v>
      </c>
      <c r="F21" s="5">
        <f>+'BOP GDP'!H21-'BOP GDP'!I21</f>
        <v>-1001965184.0291207</v>
      </c>
    </row>
    <row r="22" spans="1:6" x14ac:dyDescent="0.2">
      <c r="A22" s="4">
        <v>43831</v>
      </c>
      <c r="B22" s="5">
        <f t="shared" si="0"/>
        <v>633088251.85902643</v>
      </c>
      <c r="C22" s="5">
        <f>+'BOP GDP'!B22-'BOP GDP'!C22</f>
        <v>2817276966.4408226</v>
      </c>
      <c r="D22" s="5">
        <f>+'BOP GDP'!D22-'BOP GDP'!E22</f>
        <v>-1290739377.0692825</v>
      </c>
      <c r="E22" s="5">
        <f>+'BOP GDP'!F22-'BOP GDP'!G22</f>
        <v>404317116.36432934</v>
      </c>
      <c r="F22" s="5">
        <f>+'BOP GDP'!H22-'BOP GDP'!I22</f>
        <v>-1297766453.876843</v>
      </c>
    </row>
    <row r="23" spans="1:6" x14ac:dyDescent="0.2">
      <c r="A23" s="4">
        <v>43922</v>
      </c>
      <c r="B23" s="5">
        <f t="shared" si="0"/>
        <v>1493994485.7926035</v>
      </c>
      <c r="C23" s="5">
        <f>+'BOP GDP'!B23-'BOP GDP'!C23</f>
        <v>2205018552.0810432</v>
      </c>
      <c r="D23" s="5">
        <f>+'BOP GDP'!D23-'BOP GDP'!E23</f>
        <v>421308886.13047791</v>
      </c>
      <c r="E23" s="5">
        <f>+'BOP GDP'!F23-'BOP GDP'!G23</f>
        <v>437915336.21902657</v>
      </c>
      <c r="F23" s="5">
        <f>+'BOP GDP'!H23-'BOP GDP'!I23</f>
        <v>-1570248288.6379442</v>
      </c>
    </row>
    <row r="24" spans="1:6" x14ac:dyDescent="0.2">
      <c r="A24" s="4">
        <v>44013</v>
      </c>
      <c r="B24" s="5">
        <f t="shared" si="0"/>
        <v>2059843460.3490415</v>
      </c>
      <c r="C24" s="5">
        <f>+'BOP GDP'!B24-'BOP GDP'!C24</f>
        <v>3150364532.5366535</v>
      </c>
      <c r="D24" s="5">
        <f>+'BOP GDP'!D24-'BOP GDP'!E24</f>
        <v>156443635.9348259</v>
      </c>
      <c r="E24" s="5">
        <f>+'BOP GDP'!F24-'BOP GDP'!G24</f>
        <v>-98094223.465639114</v>
      </c>
      <c r="F24" s="5">
        <f>+'BOP GDP'!H24-'BOP GDP'!I24</f>
        <v>-1148870484.6567988</v>
      </c>
    </row>
    <row r="25" spans="1:6" x14ac:dyDescent="0.2">
      <c r="A25" s="4">
        <v>44105</v>
      </c>
      <c r="B25" s="5">
        <f t="shared" si="0"/>
        <v>2948772959.070025</v>
      </c>
      <c r="C25" s="5">
        <f>+'BOP GDP'!B25-'BOP GDP'!C25</f>
        <v>3432542367.4208469</v>
      </c>
      <c r="D25" s="5">
        <f>+'BOP GDP'!D25-'BOP GDP'!E25</f>
        <v>745605916.0539732</v>
      </c>
      <c r="E25" s="5">
        <f>+'BOP GDP'!F25-'BOP GDP'!G25</f>
        <v>346726919.99931717</v>
      </c>
      <c r="F25" s="5">
        <f>+'BOP GDP'!H25-'BOP GDP'!I25</f>
        <v>-1576102244.4041123</v>
      </c>
    </row>
    <row r="26" spans="1:6" x14ac:dyDescent="0.2">
      <c r="A26" s="4">
        <v>44197</v>
      </c>
      <c r="B26" s="5">
        <f t="shared" si="0"/>
        <v>3386486971.4516273</v>
      </c>
      <c r="C26" s="5">
        <f>+'BOP GDP'!B26-'BOP GDP'!C26</f>
        <v>3154168525.7034168</v>
      </c>
      <c r="D26" s="5">
        <f>+'BOP GDP'!D26-'BOP GDP'!E26</f>
        <v>747610619.04876804</v>
      </c>
      <c r="E26" s="5">
        <f>+'BOP GDP'!F26-'BOP GDP'!G26</f>
        <v>1021422863.9935694</v>
      </c>
      <c r="F26" s="5">
        <f>+'BOP GDP'!H26-'BOP GDP'!I26</f>
        <v>-1536715037.294127</v>
      </c>
    </row>
    <row r="27" spans="1:6" x14ac:dyDescent="0.2">
      <c r="A27" s="4">
        <v>44287</v>
      </c>
      <c r="B27" s="5">
        <f t="shared" si="0"/>
        <v>3291342826.9958038</v>
      </c>
      <c r="C27" s="5">
        <f>+'BOP GDP'!B27-'BOP GDP'!C27</f>
        <v>2820426553.2527447</v>
      </c>
      <c r="D27" s="5">
        <f>+'BOP GDP'!D27-'BOP GDP'!E27</f>
        <v>829258228.35706806</v>
      </c>
      <c r="E27" s="5">
        <f>+'BOP GDP'!F27-'BOP GDP'!G27</f>
        <v>936706757.44516945</v>
      </c>
      <c r="F27" s="5">
        <f>+'BOP GDP'!H27-'BOP GDP'!I27</f>
        <v>-1295048712.0591786</v>
      </c>
    </row>
    <row r="28" spans="1:6" x14ac:dyDescent="0.2">
      <c r="A28" s="4">
        <v>44378</v>
      </c>
      <c r="B28" s="5">
        <f t="shared" si="0"/>
        <v>2694392571.7706356</v>
      </c>
      <c r="C28" s="5">
        <f>+'BOP GDP'!B28-'BOP GDP'!C28</f>
        <v>2361395309.6356621</v>
      </c>
      <c r="D28" s="5">
        <f>+'BOP GDP'!D28-'BOP GDP'!E28</f>
        <v>778627421.24803543</v>
      </c>
      <c r="E28" s="5">
        <f>+'BOP GDP'!F28-'BOP GDP'!G28</f>
        <v>787749264.52014732</v>
      </c>
      <c r="F28" s="5">
        <f>+'BOP GDP'!H28-'BOP GDP'!I28</f>
        <v>-1233379423.633209</v>
      </c>
    </row>
    <row r="29" spans="1:6" x14ac:dyDescent="0.2">
      <c r="A29" s="4">
        <v>44470</v>
      </c>
      <c r="B29" s="5">
        <f t="shared" si="0"/>
        <v>1500024341.1906502</v>
      </c>
      <c r="C29" s="5">
        <f>+'BOP GDP'!B29-'BOP GDP'!C29</f>
        <v>894722694.9781456</v>
      </c>
      <c r="D29" s="5">
        <f>+'BOP GDP'!D29-'BOP GDP'!E29</f>
        <v>1193990583.0861721</v>
      </c>
      <c r="E29" s="5">
        <f>+'BOP GDP'!F29-'BOP GDP'!G29</f>
        <v>720658656.67774391</v>
      </c>
      <c r="F29" s="5">
        <f>+'BOP GDP'!H29-'BOP GDP'!I29</f>
        <v>-1309347593.5514114</v>
      </c>
    </row>
    <row r="30" spans="1:6" x14ac:dyDescent="0.2">
      <c r="A30" s="4">
        <v>44562</v>
      </c>
      <c r="B30" s="5">
        <f t="shared" si="0"/>
        <v>984428109.39721227</v>
      </c>
      <c r="C30" s="5">
        <f>+'BOP GDP'!B30-'BOP GDP'!C30</f>
        <v>221508833.05944443</v>
      </c>
      <c r="D30" s="5">
        <f>+'BOP GDP'!D30-'BOP GDP'!E30</f>
        <v>1432389232.8503227</v>
      </c>
      <c r="E30" s="5">
        <f>+'BOP GDP'!F30-'BOP GDP'!G30</f>
        <v>576080557.38230515</v>
      </c>
      <c r="F30" s="5">
        <f>+'BOP GDP'!H30-'BOP GDP'!I30</f>
        <v>-1245550513.89486</v>
      </c>
    </row>
    <row r="31" spans="1:6" x14ac:dyDescent="0.2">
      <c r="A31" s="4">
        <v>44652</v>
      </c>
      <c r="B31" s="5">
        <f t="shared" si="0"/>
        <v>-416248056.30347371</v>
      </c>
      <c r="C31" s="5">
        <f>+'BOP GDP'!B31-'BOP GDP'!C31</f>
        <v>-556992071.50749969</v>
      </c>
      <c r="D31" s="5">
        <f>+'BOP GDP'!D31-'BOP GDP'!E31</f>
        <v>1206319444.7092581</v>
      </c>
      <c r="E31" s="5">
        <f>+'BOP GDP'!F31-'BOP GDP'!G31</f>
        <v>345956715.22400284</v>
      </c>
      <c r="F31" s="5">
        <f>+'BOP GDP'!H31-'BOP GDP'!I31</f>
        <v>-1411532144.7292349</v>
      </c>
    </row>
    <row r="32" spans="1:6" x14ac:dyDescent="0.2">
      <c r="A32" s="4">
        <v>44743</v>
      </c>
      <c r="B32" s="5">
        <f t="shared" si="0"/>
        <v>-1550611229.4141574</v>
      </c>
      <c r="C32" s="5">
        <f>+'BOP GDP'!B32-'BOP GDP'!C32</f>
        <v>-1140290948.2985497</v>
      </c>
      <c r="D32" s="5">
        <f>+'BOP GDP'!D32-'BOP GDP'!E32</f>
        <v>869832852.0571804</v>
      </c>
      <c r="E32" s="5">
        <f>+'BOP GDP'!F32-'BOP GDP'!G32</f>
        <v>59101694.049568176</v>
      </c>
      <c r="F32" s="5">
        <f>+'BOP GDP'!H32-'BOP GDP'!I32</f>
        <v>-1339254827.2223563</v>
      </c>
    </row>
    <row r="33" spans="1:6" x14ac:dyDescent="0.2">
      <c r="A33" s="4">
        <v>44835</v>
      </c>
      <c r="B33" s="5">
        <f t="shared" si="0"/>
        <v>-16450583.984415531</v>
      </c>
      <c r="C33" s="5">
        <f>+'BOP GDP'!B33-'BOP GDP'!C33</f>
        <v>4361554.4195289612</v>
      </c>
      <c r="D33" s="5">
        <f>+'BOP GDP'!D33-'BOP GDP'!E33</f>
        <v>1283176664.3374872</v>
      </c>
      <c r="E33" s="5">
        <f>+'BOP GDP'!F33-'BOP GDP'!G33</f>
        <v>-132136430.77992439</v>
      </c>
      <c r="F33" s="5">
        <f>+'BOP GDP'!H33-'BOP GDP'!I33</f>
        <v>-1171852371.9615073</v>
      </c>
    </row>
    <row r="34" spans="1:6" x14ac:dyDescent="0.2">
      <c r="A34" s="4">
        <v>44927</v>
      </c>
      <c r="B34" s="5">
        <f t="shared" si="0"/>
        <v>894885889.57544899</v>
      </c>
      <c r="C34" s="5">
        <f>+'BOP GDP'!B34-'BOP GDP'!C34</f>
        <v>1169156051.9776688</v>
      </c>
      <c r="D34" s="5">
        <f>+'BOP GDP'!D34-'BOP GDP'!E34</f>
        <v>747403239.83950806</v>
      </c>
      <c r="E34" s="5">
        <f>+'BOP GDP'!F34-'BOP GDP'!G34</f>
        <v>44749838.314043999</v>
      </c>
      <c r="F34" s="5">
        <f>+'BOP GDP'!H34-'BOP GDP'!I34</f>
        <v>-1066423240.5557718</v>
      </c>
    </row>
    <row r="35" spans="1:6" x14ac:dyDescent="0.2">
      <c r="A35" s="4">
        <v>45017</v>
      </c>
      <c r="B35" s="5">
        <f t="shared" si="0"/>
        <v>1497795939.4683161</v>
      </c>
      <c r="C35" s="5">
        <f>+'BOP GDP'!B35-'BOP GDP'!C35</f>
        <v>1599360392.637455</v>
      </c>
      <c r="D35" s="5">
        <f>+'BOP GDP'!D35-'BOP GDP'!E35</f>
        <v>905549572.77158833</v>
      </c>
      <c r="E35" s="5">
        <f>+'BOP GDP'!F35-'BOP GDP'!G35</f>
        <v>213697650.31350231</v>
      </c>
      <c r="F35" s="5">
        <f>+'BOP GDP'!H35-'BOP GDP'!I35</f>
        <v>-1220811676.2542295</v>
      </c>
    </row>
    <row r="36" spans="1:6" x14ac:dyDescent="0.2">
      <c r="A36" s="4">
        <v>45108</v>
      </c>
      <c r="B36" s="5">
        <f t="shared" si="0"/>
        <v>1745889894.837955</v>
      </c>
      <c r="C36" s="5">
        <f>+'BOP GDP'!B36-'BOP GDP'!C36</f>
        <v>2155251990.3814201</v>
      </c>
      <c r="D36" s="5">
        <f>+'BOP GDP'!D36-'BOP GDP'!E36</f>
        <v>939286244.30487251</v>
      </c>
      <c r="E36" s="5">
        <f>+'BOP GDP'!F36-'BOP GDP'!G36</f>
        <v>-105553213.63849258</v>
      </c>
      <c r="F36" s="5">
        <f>+'BOP GDP'!H36-'BOP GDP'!I36</f>
        <v>-1243095126.2098451</v>
      </c>
    </row>
    <row r="37" spans="1:6" x14ac:dyDescent="0.2">
      <c r="A37" s="4">
        <v>45200</v>
      </c>
      <c r="B37" s="5">
        <f t="shared" si="0"/>
        <v>2336199407.1827312</v>
      </c>
      <c r="C37" s="5">
        <f>+'BOP GDP'!B37-'BOP GDP'!C37</f>
        <v>2169991667.3252316</v>
      </c>
      <c r="D37" s="5">
        <f>+'BOP GDP'!D37-'BOP GDP'!E37</f>
        <v>1012818344.9778919</v>
      </c>
      <c r="E37" s="5">
        <f>+'BOP GDP'!F37-'BOP GDP'!G37</f>
        <v>323830657.68571472</v>
      </c>
      <c r="F37" s="5">
        <f>+'BOP GDP'!H37-'BOP GDP'!I37</f>
        <v>-1170441262.806107</v>
      </c>
    </row>
    <row r="38" spans="1:6" x14ac:dyDescent="0.2">
      <c r="A38" s="4">
        <v>45292</v>
      </c>
      <c r="B38" s="5">
        <f t="shared" si="0"/>
        <v>3183681634.7628093</v>
      </c>
      <c r="C38" s="5">
        <f>+'BOP GDP'!B38-'BOP GDP'!C38</f>
        <v>2703219728.1824265</v>
      </c>
      <c r="D38" s="5">
        <f>+'BOP GDP'!D38-'BOP GDP'!E38</f>
        <v>1083652331.9788609</v>
      </c>
      <c r="E38" s="5">
        <f>+'BOP GDP'!F38-'BOP GDP'!G38</f>
        <v>338906714.85996914</v>
      </c>
      <c r="F38" s="5">
        <f>+'BOP GDP'!H38-'BOP GDP'!I38</f>
        <v>-942097140.25844717</v>
      </c>
    </row>
    <row r="39" spans="1:6" x14ac:dyDescent="0.2">
      <c r="A39" s="4">
        <v>45383</v>
      </c>
      <c r="B39" s="5">
        <f t="shared" si="0"/>
        <v>3313004417.1401548</v>
      </c>
      <c r="C39" s="5">
        <f>+'BOP GDP'!B39-'BOP GDP'!C39</f>
        <v>2529217504.4818954</v>
      </c>
      <c r="D39" s="5">
        <f>+'BOP GDP'!D39-'BOP GDP'!E39</f>
        <v>1395295397.0570526</v>
      </c>
      <c r="E39" s="5">
        <f>+'BOP GDP'!F39-'BOP GDP'!G39</f>
        <v>526525368.31896591</v>
      </c>
      <c r="F39" s="5">
        <f>+'BOP GDP'!H39-'BOP GDP'!I39</f>
        <v>-1138033852.7177589</v>
      </c>
    </row>
    <row r="40" spans="1:6" x14ac:dyDescent="0.2">
      <c r="A40" s="4">
        <v>45474</v>
      </c>
      <c r="B40" s="5">
        <f t="shared" si="0"/>
        <v>2307295058.1003695</v>
      </c>
      <c r="C40" s="5">
        <f>+'BOP GDP'!B40-'BOP GDP'!C40</f>
        <v>2213064597.2713223</v>
      </c>
      <c r="D40" s="5">
        <f>+'BOP GDP'!D40-'BOP GDP'!E40</f>
        <v>968591503.27395821</v>
      </c>
      <c r="E40" s="5">
        <f>+'BOP GDP'!F40-'BOP GDP'!G40</f>
        <v>232341304.77493858</v>
      </c>
      <c r="F40" s="5">
        <f>+'BOP GDP'!H40-'BOP GDP'!I40</f>
        <v>-1106702347.2198493</v>
      </c>
    </row>
    <row r="41" spans="1:6" x14ac:dyDescent="0.2">
      <c r="A41" s="4">
        <v>45566</v>
      </c>
      <c r="B41" s="5">
        <f t="shared" si="0"/>
        <v>1904972051.3640761</v>
      </c>
      <c r="C41" s="5">
        <f>+'BOP GDP'!B41-'BOP GDP'!C41</f>
        <v>2036438445.3382454</v>
      </c>
      <c r="D41" s="5">
        <f>+'BOP GDP'!D41-'BOP GDP'!E41</f>
        <v>1221550101.2457809</v>
      </c>
      <c r="E41" s="5">
        <f>+'BOP GDP'!F41-'BOP GDP'!G41</f>
        <v>-4640172.951713562</v>
      </c>
      <c r="F41" s="5">
        <f>+'BOP GDP'!H41-'BOP GDP'!I41</f>
        <v>-1348376322.2682366</v>
      </c>
    </row>
    <row r="42" spans="1:6" x14ac:dyDescent="0.2">
      <c r="A42" s="4">
        <v>45658</v>
      </c>
      <c r="B42" s="5">
        <f t="shared" si="0"/>
        <v>1928493377.6385934</v>
      </c>
      <c r="C42" s="5">
        <f>+'BOP GDP'!B42-'BOP GDP'!C42</f>
        <v>2833324209.8953362</v>
      </c>
      <c r="D42" s="5">
        <f>+'BOP GDP'!D42-'BOP GDP'!E42</f>
        <v>778422995.73386574</v>
      </c>
      <c r="E42" s="5">
        <f>+'BOP GDP'!F42-'BOP GDP'!G42</f>
        <v>-606929671.91417122</v>
      </c>
      <c r="F42" s="5">
        <f>+'BOP GDP'!H42-'BOP GDP'!I42</f>
        <v>-1076324156.0764372</v>
      </c>
    </row>
    <row r="43" spans="1:6" x14ac:dyDescent="0.2">
      <c r="A43" s="4">
        <v>45748</v>
      </c>
      <c r="B43" s="5">
        <f t="shared" si="0"/>
        <v>2125747572.0736802</v>
      </c>
      <c r="C43" s="5">
        <f>+'BOP GDP'!B43-'BOP GDP'!C43</f>
        <v>2209347412.1797791</v>
      </c>
      <c r="D43" s="5">
        <f>+'BOP GDP'!D43-'BOP GDP'!E43</f>
        <v>977983495.64894676</v>
      </c>
      <c r="E43" s="5">
        <f>+'BOP GDP'!F43-'BOP GDP'!G43</f>
        <v>130510756.15712357</v>
      </c>
      <c r="F43" s="5">
        <f>+'BOP GDP'!H43-'BOP GDP'!I43</f>
        <v>-1192094091.9121692</v>
      </c>
    </row>
    <row r="44" spans="1:6" x14ac:dyDescent="0.2">
      <c r="A44" s="4">
        <v>45839</v>
      </c>
      <c r="B44" s="5">
        <f t="shared" ref="B44" si="1">+SUM(C44:F44)</f>
        <v>1154805226.8017852</v>
      </c>
      <c r="C44" s="5">
        <f>+'BOP GDP'!B44-'BOP GDP'!C44</f>
        <v>2390074916.0143795</v>
      </c>
      <c r="D44" s="5">
        <f>+'BOP GDP'!D44-'BOP GDP'!E44</f>
        <v>661649593.27545738</v>
      </c>
      <c r="E44" s="5">
        <f>+'BOP GDP'!F44-'BOP GDP'!G44</f>
        <v>-644887108.29121971</v>
      </c>
      <c r="F44" s="5">
        <f>+'BOP GDP'!H44-'BOP GDP'!I44</f>
        <v>-1252032174.1968319</v>
      </c>
    </row>
    <row r="45" spans="1:6" x14ac:dyDescent="0.2">
      <c r="A45" s="4"/>
      <c r="B45" s="5"/>
      <c r="C45" s="5"/>
      <c r="D45" s="5"/>
      <c r="E45" s="5"/>
      <c r="F45" s="5"/>
    </row>
    <row r="46" spans="1:6" x14ac:dyDescent="0.2">
      <c r="A46" s="4"/>
      <c r="B46" s="5"/>
      <c r="C46" s="5"/>
      <c r="D46" s="5"/>
      <c r="E46" s="5"/>
      <c r="F46" s="5"/>
    </row>
    <row r="47" spans="1:6" x14ac:dyDescent="0.2">
      <c r="A47" s="4"/>
      <c r="B47" s="5"/>
      <c r="C47" s="5"/>
      <c r="D47" s="5"/>
      <c r="E47" s="5"/>
      <c r="F47" s="5"/>
    </row>
    <row r="48" spans="1:6" x14ac:dyDescent="0.2">
      <c r="A48" s="4"/>
      <c r="B48" s="5"/>
      <c r="C48" s="5"/>
      <c r="D48" s="5"/>
      <c r="E48" s="5"/>
      <c r="F48" s="5"/>
    </row>
    <row r="49" spans="1:6" x14ac:dyDescent="0.2">
      <c r="A49" s="4"/>
      <c r="B49" s="5"/>
      <c r="C49" s="5"/>
      <c r="D49" s="5"/>
      <c r="E49" s="5"/>
      <c r="F49" s="5"/>
    </row>
    <row r="50" spans="1:6" x14ac:dyDescent="0.2">
      <c r="A50" s="4"/>
      <c r="B50" s="5"/>
      <c r="C50" s="5"/>
      <c r="D50" s="5"/>
      <c r="E50" s="5"/>
      <c r="F50" s="5"/>
    </row>
    <row r="51" spans="1:6" x14ac:dyDescent="0.2">
      <c r="A51" s="4"/>
      <c r="B51" s="5"/>
      <c r="C51" s="5"/>
      <c r="D51" s="5"/>
      <c r="E51" s="5"/>
      <c r="F51" s="5"/>
    </row>
    <row r="52" spans="1:6" x14ac:dyDescent="0.2">
      <c r="A52" s="4"/>
      <c r="B52" s="5"/>
      <c r="C52" s="5"/>
      <c r="D52" s="5"/>
      <c r="E52" s="5"/>
      <c r="F52" s="5"/>
    </row>
    <row r="53" spans="1:6" x14ac:dyDescent="0.2">
      <c r="A53" s="4"/>
      <c r="B53" s="5"/>
      <c r="C53" s="5"/>
      <c r="D53" s="5"/>
      <c r="E53" s="5"/>
      <c r="F53" s="5"/>
    </row>
    <row r="54" spans="1:6" x14ac:dyDescent="0.2">
      <c r="A54" s="4"/>
      <c r="B54" s="5"/>
      <c r="C54" s="5"/>
      <c r="D54" s="5"/>
      <c r="E54" s="5"/>
      <c r="F54" s="5"/>
    </row>
    <row r="55" spans="1:6" x14ac:dyDescent="0.2">
      <c r="A55" s="4"/>
      <c r="B55" s="5"/>
      <c r="C55" s="5"/>
      <c r="D55" s="5"/>
      <c r="E55" s="5"/>
      <c r="F55" s="5"/>
    </row>
    <row r="56" spans="1:6" x14ac:dyDescent="0.2">
      <c r="A56" s="4"/>
      <c r="B56" s="5"/>
      <c r="C56" s="5"/>
      <c r="D56" s="5"/>
      <c r="E56" s="5"/>
      <c r="F56" s="5"/>
    </row>
    <row r="57" spans="1:6" x14ac:dyDescent="0.2">
      <c r="A57" s="4"/>
      <c r="B57" s="5"/>
      <c r="C57" s="5"/>
      <c r="D57" s="5"/>
      <c r="E57" s="5"/>
      <c r="F57" s="5"/>
    </row>
    <row r="58" spans="1:6" x14ac:dyDescent="0.2">
      <c r="A58" s="4"/>
      <c r="B58" s="5"/>
      <c r="C58" s="5"/>
      <c r="D58" s="5"/>
      <c r="E58" s="5"/>
      <c r="F58" s="5"/>
    </row>
    <row r="59" spans="1:6" x14ac:dyDescent="0.2">
      <c r="A59" s="4"/>
      <c r="B59" s="5"/>
      <c r="C59" s="5"/>
      <c r="D59" s="5"/>
      <c r="E59" s="5"/>
      <c r="F59" s="5"/>
    </row>
    <row r="60" spans="1:6" x14ac:dyDescent="0.2">
      <c r="A60" s="4"/>
      <c r="B60" s="5"/>
      <c r="C60" s="5"/>
      <c r="D60" s="5"/>
      <c r="E60" s="5"/>
      <c r="F60" s="5"/>
    </row>
    <row r="61" spans="1:6" x14ac:dyDescent="0.2">
      <c r="A61" s="4"/>
      <c r="B61" s="5"/>
      <c r="C61" s="5"/>
      <c r="D61" s="5"/>
      <c r="E61" s="5"/>
      <c r="F61" s="5"/>
    </row>
    <row r="62" spans="1:6" x14ac:dyDescent="0.2">
      <c r="A62" s="4"/>
      <c r="B62" s="5"/>
      <c r="C62" s="5"/>
      <c r="D62" s="5"/>
      <c r="E62" s="5"/>
      <c r="F62" s="5"/>
    </row>
    <row r="63" spans="1:6" x14ac:dyDescent="0.2">
      <c r="A63" s="4"/>
      <c r="B63" s="5"/>
      <c r="C63" s="5"/>
      <c r="D63" s="5"/>
      <c r="E63" s="5"/>
      <c r="F63" s="5"/>
    </row>
    <row r="64" spans="1:6" x14ac:dyDescent="0.2">
      <c r="A64" s="4"/>
      <c r="B64" s="5"/>
      <c r="C64" s="5"/>
      <c r="D64" s="5"/>
      <c r="E64" s="5"/>
      <c r="F64" s="5"/>
    </row>
    <row r="65" spans="1:6" x14ac:dyDescent="0.2">
      <c r="A65" s="4"/>
      <c r="B65" s="5"/>
      <c r="C65" s="5"/>
      <c r="D65" s="5"/>
      <c r="E65" s="5"/>
      <c r="F65" s="5"/>
    </row>
    <row r="66" spans="1:6" x14ac:dyDescent="0.2">
      <c r="A66" s="4"/>
      <c r="B66" s="5"/>
      <c r="C66" s="5"/>
      <c r="D66" s="5"/>
      <c r="E66" s="5"/>
      <c r="F66" s="5"/>
    </row>
    <row r="67" spans="1:6" x14ac:dyDescent="0.2">
      <c r="A67" s="4"/>
      <c r="B67" s="5"/>
      <c r="C67" s="5"/>
      <c r="D67" s="5"/>
      <c r="E67" s="5"/>
      <c r="F67" s="5"/>
    </row>
    <row r="68" spans="1:6" x14ac:dyDescent="0.2">
      <c r="A68" s="4"/>
      <c r="B68" s="5"/>
      <c r="C68" s="5"/>
      <c r="D68" s="5"/>
      <c r="E68" s="5"/>
      <c r="F68" s="5"/>
    </row>
    <row r="69" spans="1:6" x14ac:dyDescent="0.2">
      <c r="A69" s="4"/>
      <c r="B69" s="5"/>
      <c r="C69" s="5"/>
      <c r="D69" s="5"/>
      <c r="E69" s="5"/>
      <c r="F69" s="5"/>
    </row>
    <row r="70" spans="1:6" x14ac:dyDescent="0.2">
      <c r="A70" s="4"/>
      <c r="B70" s="5"/>
      <c r="C70" s="5"/>
      <c r="D70" s="5"/>
      <c r="E70" s="5"/>
      <c r="F70" s="5"/>
    </row>
    <row r="71" spans="1:6" x14ac:dyDescent="0.2">
      <c r="A71" s="4"/>
      <c r="B71" s="5"/>
      <c r="C71" s="5"/>
      <c r="D71" s="5"/>
      <c r="E71" s="5"/>
      <c r="F71" s="5"/>
    </row>
    <row r="72" spans="1:6" x14ac:dyDescent="0.2">
      <c r="A72" s="4"/>
      <c r="B72" s="5"/>
      <c r="C72" s="5"/>
      <c r="D72" s="5"/>
      <c r="E72" s="5"/>
      <c r="F72" s="5"/>
    </row>
    <row r="73" spans="1:6" x14ac:dyDescent="0.2">
      <c r="A73" s="4"/>
      <c r="B73" s="5"/>
      <c r="C73" s="5"/>
      <c r="D73" s="5"/>
      <c r="E73" s="5"/>
      <c r="F73" s="5"/>
    </row>
    <row r="74" spans="1:6" x14ac:dyDescent="0.2">
      <c r="A74" s="4"/>
      <c r="B74" s="5"/>
      <c r="C74" s="5"/>
      <c r="D74" s="5"/>
      <c r="E74" s="5"/>
      <c r="F74" s="5"/>
    </row>
    <row r="75" spans="1:6" x14ac:dyDescent="0.2">
      <c r="A75" s="4"/>
      <c r="B75" s="5"/>
      <c r="C75" s="5"/>
      <c r="D75" s="5"/>
      <c r="E75" s="5"/>
      <c r="F75" s="5"/>
    </row>
    <row r="76" spans="1:6" x14ac:dyDescent="0.2">
      <c r="A76" s="4"/>
      <c r="B76" s="5"/>
      <c r="C76" s="5"/>
      <c r="D76" s="5"/>
      <c r="E76" s="5"/>
      <c r="F76" s="5"/>
    </row>
    <row r="77" spans="1:6" x14ac:dyDescent="0.2">
      <c r="A77" s="4"/>
      <c r="B77" s="5"/>
      <c r="C77" s="5"/>
      <c r="D77" s="5"/>
      <c r="E77" s="5"/>
      <c r="F77" s="5"/>
    </row>
    <row r="78" spans="1:6" x14ac:dyDescent="0.2">
      <c r="A78" s="4"/>
      <c r="B78" s="5"/>
      <c r="C78" s="5"/>
      <c r="D78" s="5"/>
      <c r="E78" s="5"/>
      <c r="F78" s="5"/>
    </row>
    <row r="79" spans="1:6" x14ac:dyDescent="0.2">
      <c r="A79" s="4"/>
      <c r="B79" s="5"/>
      <c r="C79" s="5"/>
      <c r="D79" s="5"/>
      <c r="E79" s="5"/>
      <c r="F79" s="5"/>
    </row>
    <row r="80" spans="1:6" x14ac:dyDescent="0.2">
      <c r="A80" s="4"/>
      <c r="B80" s="5"/>
      <c r="C80" s="5"/>
      <c r="D80" s="5"/>
      <c r="E80" s="5"/>
      <c r="F80" s="5"/>
    </row>
    <row r="81" spans="1:6" x14ac:dyDescent="0.2">
      <c r="A81" s="4"/>
      <c r="B81" s="5"/>
      <c r="C81" s="5"/>
      <c r="D81" s="5"/>
      <c r="E81" s="5"/>
      <c r="F81" s="5"/>
    </row>
    <row r="82" spans="1:6" x14ac:dyDescent="0.2">
      <c r="A82" s="4"/>
      <c r="B82" s="5"/>
      <c r="C82" s="5"/>
      <c r="D82" s="5"/>
      <c r="E82" s="5"/>
      <c r="F82" s="5"/>
    </row>
    <row r="83" spans="1:6" x14ac:dyDescent="0.2">
      <c r="A83" s="4"/>
      <c r="B83" s="5"/>
      <c r="C83" s="5"/>
      <c r="D83" s="5"/>
      <c r="E83" s="5"/>
      <c r="F83" s="5"/>
    </row>
    <row r="84" spans="1:6" x14ac:dyDescent="0.2">
      <c r="A84" s="4"/>
      <c r="B84" s="5"/>
      <c r="C84" s="5"/>
      <c r="D84" s="5"/>
      <c r="E84" s="5"/>
      <c r="F84" s="5"/>
    </row>
    <row r="85" spans="1:6" x14ac:dyDescent="0.2">
      <c r="A85" s="4"/>
      <c r="B85" s="5"/>
      <c r="C85" s="5"/>
      <c r="D85" s="5"/>
      <c r="E85" s="5"/>
      <c r="F85" s="5"/>
    </row>
    <row r="86" spans="1:6" x14ac:dyDescent="0.2">
      <c r="A86" s="4"/>
      <c r="B86" s="5"/>
      <c r="C86" s="5"/>
      <c r="D86" s="5"/>
      <c r="E86" s="5"/>
      <c r="F86" s="5"/>
    </row>
    <row r="87" spans="1:6" x14ac:dyDescent="0.2">
      <c r="A87" s="4"/>
      <c r="B87" s="5"/>
      <c r="C87" s="5"/>
      <c r="D87" s="5"/>
      <c r="E87" s="5"/>
      <c r="F87" s="5"/>
    </row>
    <row r="88" spans="1:6" x14ac:dyDescent="0.2">
      <c r="A88" s="4"/>
      <c r="B88" s="5"/>
      <c r="C88" s="5"/>
      <c r="D88" s="5"/>
      <c r="E88" s="5"/>
      <c r="F88" s="5"/>
    </row>
    <row r="89" spans="1:6" x14ac:dyDescent="0.2">
      <c r="A89" s="4"/>
      <c r="B89" s="5"/>
      <c r="C89" s="5"/>
      <c r="D89" s="5"/>
      <c r="E89" s="5"/>
      <c r="F89" s="5"/>
    </row>
    <row r="90" spans="1:6" x14ac:dyDescent="0.2">
      <c r="A90" s="4"/>
      <c r="B90" s="5"/>
      <c r="C90" s="5"/>
      <c r="D90" s="5"/>
      <c r="E90" s="5"/>
      <c r="F90" s="5"/>
    </row>
    <row r="91" spans="1:6" x14ac:dyDescent="0.2">
      <c r="A91" s="4"/>
      <c r="B91" s="5"/>
      <c r="C91" s="5"/>
      <c r="D91" s="5"/>
      <c r="E91" s="5"/>
      <c r="F91" s="5"/>
    </row>
    <row r="92" spans="1:6" x14ac:dyDescent="0.2">
      <c r="A92" s="4"/>
      <c r="B92" s="5"/>
      <c r="C92" s="5"/>
      <c r="D92" s="5"/>
      <c r="E92" s="5"/>
      <c r="F92" s="5"/>
    </row>
    <row r="93" spans="1:6" x14ac:dyDescent="0.2">
      <c r="A93" s="4"/>
      <c r="B93" s="5"/>
      <c r="C93" s="5"/>
      <c r="D93" s="5"/>
      <c r="E93" s="5"/>
      <c r="F93" s="5"/>
    </row>
    <row r="94" spans="1:6" x14ac:dyDescent="0.2">
      <c r="A94" s="4"/>
      <c r="B94" s="5"/>
      <c r="C94" s="5"/>
      <c r="D94" s="5"/>
      <c r="E94" s="5"/>
      <c r="F94" s="5"/>
    </row>
    <row r="95" spans="1:6" x14ac:dyDescent="0.2">
      <c r="A95" s="4"/>
      <c r="B95" s="5"/>
      <c r="C95" s="5"/>
      <c r="D95" s="5"/>
      <c r="E95" s="5"/>
      <c r="F95" s="5"/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C72FF0-63A4-B942-97BE-B5FF3B475508}">
  <dimension ref="A1:O44"/>
  <sheetViews>
    <sheetView topLeftCell="A51" workbookViewId="0">
      <selection activeCell="K65" sqref="K65"/>
    </sheetView>
  </sheetViews>
  <sheetFormatPr baseColWidth="10" defaultRowHeight="15" x14ac:dyDescent="0.2"/>
  <cols>
    <col min="2" max="2" width="12.6640625" bestFit="1" customWidth="1"/>
    <col min="4" max="4" width="11.1640625" bestFit="1" customWidth="1"/>
  </cols>
  <sheetData>
    <row r="1" spans="1:15" x14ac:dyDescent="0.2">
      <c r="A1" t="s">
        <v>0</v>
      </c>
      <c r="B1" t="s">
        <v>146</v>
      </c>
      <c r="C1" t="s">
        <v>147</v>
      </c>
      <c r="D1" t="s">
        <v>149</v>
      </c>
      <c r="E1" t="s">
        <v>148</v>
      </c>
      <c r="F1" t="s">
        <v>150</v>
      </c>
      <c r="I1" t="s">
        <v>151</v>
      </c>
      <c r="J1" t="s">
        <v>152</v>
      </c>
      <c r="K1" t="s">
        <v>153</v>
      </c>
      <c r="L1" t="s">
        <v>154</v>
      </c>
      <c r="M1" t="s">
        <v>155</v>
      </c>
      <c r="N1" t="s">
        <v>150</v>
      </c>
      <c r="O1" t="s">
        <v>156</v>
      </c>
    </row>
    <row r="2" spans="1:15" x14ac:dyDescent="0.2">
      <c r="A2" s="4">
        <v>42005</v>
      </c>
      <c r="B2" s="5">
        <f>(+'BOP GDP'!J2+'BOP GDP'!N2)</f>
        <v>11556353927.290838</v>
      </c>
      <c r="C2" s="5">
        <f>-(+'BOP GDP'!K2+'BOP GDP'!O2)</f>
        <v>-11343806575.535215</v>
      </c>
      <c r="D2" s="5">
        <f>('BOP GDP'!P2+'BOP GDP'!R2)</f>
        <v>5427437416.5086994</v>
      </c>
      <c r="E2" s="5">
        <f>-('BOP GDP'!Q2+'BOP GDP'!S2)</f>
        <v>-8065936354.0981045</v>
      </c>
      <c r="F2" s="5">
        <f>+'BOP GDP'!T2</f>
        <v>366974413.09723663</v>
      </c>
    </row>
    <row r="3" spans="1:15" x14ac:dyDescent="0.2">
      <c r="A3" s="4">
        <v>42095</v>
      </c>
      <c r="B3" s="5">
        <f>(+'BOP GDP'!J3+'BOP GDP'!N3)</f>
        <v>9114633573.5921993</v>
      </c>
      <c r="C3" s="5">
        <f>-(+'BOP GDP'!K3+'BOP GDP'!O3)</f>
        <v>-8889057403.4675407</v>
      </c>
      <c r="D3" s="5">
        <f>('BOP GDP'!P3+'BOP GDP'!R3)</f>
        <v>-1484298708.9572229</v>
      </c>
      <c r="E3" s="5">
        <f>-('BOP GDP'!Q3+'BOP GDP'!S3)</f>
        <v>2918550374.702672</v>
      </c>
      <c r="F3" s="5">
        <f>+'BOP GDP'!T3</f>
        <v>-30522296.66911101</v>
      </c>
    </row>
    <row r="4" spans="1:15" x14ac:dyDescent="0.2">
      <c r="A4" s="4">
        <v>42186</v>
      </c>
      <c r="B4" s="5">
        <f>(+'BOP GDP'!J4+'BOP GDP'!N4)</f>
        <v>6726649531.7570505</v>
      </c>
      <c r="C4" s="5">
        <f>-(+'BOP GDP'!K4+'BOP GDP'!O4)</f>
        <v>-6101313629.1751804</v>
      </c>
      <c r="D4" s="5">
        <f>('BOP GDP'!P4+'BOP GDP'!R4)</f>
        <v>-1094096152.8782508</v>
      </c>
      <c r="E4" s="5">
        <f>-('BOP GDP'!Q4+'BOP GDP'!S4)</f>
        <v>3193799407.3773928</v>
      </c>
      <c r="F4" s="5">
        <f>+'BOP GDP'!T4</f>
        <v>-152119004.8436411</v>
      </c>
    </row>
    <row r="5" spans="1:15" x14ac:dyDescent="0.2">
      <c r="A5" s="4">
        <v>42278</v>
      </c>
      <c r="B5" s="5">
        <f>(+'BOP GDP'!J5+'BOP GDP'!N5)</f>
        <v>16904580783.030104</v>
      </c>
      <c r="C5" s="5">
        <f>-(+'BOP GDP'!K5+'BOP GDP'!O5)</f>
        <v>-17905259948.047108</v>
      </c>
      <c r="D5" s="5">
        <f>('BOP GDP'!P5+'BOP GDP'!R5)</f>
        <v>2379053916.4012322</v>
      </c>
      <c r="E5" s="5">
        <f>-('BOP GDP'!Q5+'BOP GDP'!S5)</f>
        <v>3334696413.8242025</v>
      </c>
      <c r="F5" s="5">
        <f>+'BOP GDP'!T5</f>
        <v>204767287.61065871</v>
      </c>
      <c r="I5" s="6">
        <f>+A5</f>
        <v>42278</v>
      </c>
      <c r="J5" s="5">
        <f t="shared" ref="J5:J43" si="0">+AVERAGE(B2:B5)</f>
        <v>11075554453.917547</v>
      </c>
      <c r="K5" s="5">
        <f t="shared" ref="K5:N20" si="1">+AVERAGE(C2:C5)</f>
        <v>-11059859389.056259</v>
      </c>
      <c r="L5" s="5">
        <f t="shared" si="1"/>
        <v>1307024117.7686143</v>
      </c>
      <c r="M5" s="5">
        <f t="shared" ref="M5:M43" si="2">+AVERAGE(E2:E5)</f>
        <v>345277460.45154071</v>
      </c>
      <c r="N5" s="5">
        <f t="shared" si="1"/>
        <v>97275099.798785806</v>
      </c>
      <c r="O5" s="5">
        <f>+SUM(J5:N5)</f>
        <v>1765271742.880229</v>
      </c>
    </row>
    <row r="6" spans="1:15" x14ac:dyDescent="0.2">
      <c r="A6" s="4">
        <v>42370</v>
      </c>
      <c r="B6" s="5">
        <f>(+'BOP GDP'!J6+'BOP GDP'!N6)</f>
        <v>3268525016.5454869</v>
      </c>
      <c r="C6" s="5">
        <f>-(+'BOP GDP'!K6+'BOP GDP'!O6)</f>
        <v>-3528820121.7023292</v>
      </c>
      <c r="D6" s="5">
        <f>('BOP GDP'!P6+'BOP GDP'!R6)</f>
        <v>1031504785.523838</v>
      </c>
      <c r="E6" s="5">
        <f>-('BOP GDP'!Q6+'BOP GDP'!S6)</f>
        <v>-2170499556.2900114</v>
      </c>
      <c r="F6" s="5">
        <f>+'BOP GDP'!T6</f>
        <v>195564705.30329219</v>
      </c>
      <c r="I6" s="6">
        <f t="shared" ref="I6:I43" si="3">+A6</f>
        <v>42370</v>
      </c>
      <c r="J6" s="5">
        <f t="shared" si="0"/>
        <v>9003597226.2312107</v>
      </c>
      <c r="K6" s="5">
        <f t="shared" si="1"/>
        <v>-9106112775.5980396</v>
      </c>
      <c r="L6" s="5">
        <f t="shared" si="1"/>
        <v>208040960.02239907</v>
      </c>
      <c r="M6" s="5">
        <f t="shared" si="2"/>
        <v>1819136659.9035637</v>
      </c>
      <c r="N6" s="5">
        <f t="shared" si="1"/>
        <v>54422672.850299694</v>
      </c>
      <c r="O6" s="5">
        <f t="shared" ref="O6:O43" si="4">+SUM(J6:N6)</f>
        <v>1979084743.4094336</v>
      </c>
    </row>
    <row r="7" spans="1:15" x14ac:dyDescent="0.2">
      <c r="A7" s="4">
        <v>42461</v>
      </c>
      <c r="B7" s="5">
        <f>(+'BOP GDP'!J7+'BOP GDP'!N7)</f>
        <v>3310484781.5003977</v>
      </c>
      <c r="C7" s="5">
        <f>-(+'BOP GDP'!K7+'BOP GDP'!O7)</f>
        <v>-5170320402.2096615</v>
      </c>
      <c r="D7" s="5">
        <f>('BOP GDP'!P7+'BOP GDP'!R7)</f>
        <v>13070621176.628063</v>
      </c>
      <c r="E7" s="5">
        <f>-('BOP GDP'!Q7+'BOP GDP'!S7)</f>
        <v>-5971255382.1492786</v>
      </c>
      <c r="F7" s="5">
        <f>+'BOP GDP'!T7</f>
        <v>143267421.97724119</v>
      </c>
      <c r="I7" s="6">
        <f t="shared" si="3"/>
        <v>42461</v>
      </c>
      <c r="J7" s="5">
        <f t="shared" si="0"/>
        <v>7552560028.2082596</v>
      </c>
      <c r="K7" s="5">
        <f t="shared" si="1"/>
        <v>-8176428525.2835693</v>
      </c>
      <c r="L7" s="5">
        <f t="shared" si="1"/>
        <v>3846770931.4187207</v>
      </c>
      <c r="M7" s="5">
        <f t="shared" si="2"/>
        <v>-403314779.30942369</v>
      </c>
      <c r="N7" s="5">
        <f t="shared" si="1"/>
        <v>97870102.511887744</v>
      </c>
      <c r="O7" s="5">
        <f t="shared" si="4"/>
        <v>2917457757.5458746</v>
      </c>
    </row>
    <row r="8" spans="1:15" x14ac:dyDescent="0.2">
      <c r="A8" s="4">
        <v>42552</v>
      </c>
      <c r="B8" s="5">
        <f>(+'BOP GDP'!J8+'BOP GDP'!N8)</f>
        <v>6032139673.7208471</v>
      </c>
      <c r="C8" s="5">
        <f>-(+'BOP GDP'!K8+'BOP GDP'!O8)</f>
        <v>-1707765650.2513041</v>
      </c>
      <c r="D8" s="5">
        <f>('BOP GDP'!P8+'BOP GDP'!R8)</f>
        <v>4109505023.1372352</v>
      </c>
      <c r="E8" s="5">
        <f>-('BOP GDP'!Q8+'BOP GDP'!S8)</f>
        <v>-4781925055.0057783</v>
      </c>
      <c r="F8" s="5">
        <f>+'BOP GDP'!T8</f>
        <v>34030985.86016687</v>
      </c>
      <c r="I8" s="6">
        <f t="shared" si="3"/>
        <v>42552</v>
      </c>
      <c r="J8" s="5">
        <f t="shared" si="0"/>
        <v>7378932563.6992092</v>
      </c>
      <c r="K8" s="5">
        <f t="shared" si="1"/>
        <v>-7078041530.5526009</v>
      </c>
      <c r="L8" s="5">
        <f t="shared" si="1"/>
        <v>5147671225.4225922</v>
      </c>
      <c r="M8" s="5">
        <f t="shared" si="2"/>
        <v>-2397245894.9052162</v>
      </c>
      <c r="N8" s="5">
        <f t="shared" si="1"/>
        <v>144407600.18783975</v>
      </c>
      <c r="O8" s="5">
        <f t="shared" si="4"/>
        <v>3195723963.8518238</v>
      </c>
    </row>
    <row r="9" spans="1:15" x14ac:dyDescent="0.2">
      <c r="A9" s="4">
        <v>42644</v>
      </c>
      <c r="B9" s="5">
        <f>(+'BOP GDP'!J9+'BOP GDP'!N9)</f>
        <v>6566768917.6952457</v>
      </c>
      <c r="C9" s="5">
        <f>-(+'BOP GDP'!K9+'BOP GDP'!O9)</f>
        <v>-4643312890.7974014</v>
      </c>
      <c r="D9" s="5">
        <f>('BOP GDP'!P9+'BOP GDP'!R9)</f>
        <v>4796472806.6283121</v>
      </c>
      <c r="E9" s="5">
        <f>-('BOP GDP'!Q9+'BOP GDP'!S9)</f>
        <v>-1504367351.8923297</v>
      </c>
      <c r="F9" s="5">
        <f>+'BOP GDP'!T9</f>
        <v>201695627.63359255</v>
      </c>
      <c r="I9" s="6">
        <f t="shared" si="3"/>
        <v>42644</v>
      </c>
      <c r="J9" s="5">
        <f t="shared" si="0"/>
        <v>4794479597.3654938</v>
      </c>
      <c r="K9" s="5">
        <f t="shared" si="1"/>
        <v>-3762554766.2401743</v>
      </c>
      <c r="L9" s="5">
        <f t="shared" si="1"/>
        <v>5752025947.9793615</v>
      </c>
      <c r="M9" s="5">
        <f t="shared" si="2"/>
        <v>-3607011836.3343496</v>
      </c>
      <c r="N9" s="5">
        <f t="shared" si="1"/>
        <v>143639685.19357318</v>
      </c>
      <c r="O9" s="5">
        <f t="shared" si="4"/>
        <v>3320578627.9639044</v>
      </c>
    </row>
    <row r="10" spans="1:15" x14ac:dyDescent="0.2">
      <c r="A10" s="4">
        <v>42736</v>
      </c>
      <c r="B10" s="5">
        <f>(+'BOP GDP'!J10+'BOP GDP'!N10)</f>
        <v>7840103805.5807533</v>
      </c>
      <c r="C10" s="5">
        <f>-(+'BOP GDP'!K10+'BOP GDP'!O10)</f>
        <v>-9097012647.3859749</v>
      </c>
      <c r="D10" s="5">
        <f>('BOP GDP'!P10+'BOP GDP'!R10)</f>
        <v>5914679179.4830456</v>
      </c>
      <c r="E10" s="5">
        <f>-('BOP GDP'!Q10+'BOP GDP'!S10)</f>
        <v>-4802564358.9654016</v>
      </c>
      <c r="F10" s="5">
        <f>+'BOP GDP'!T10</f>
        <v>64551456.978372902</v>
      </c>
      <c r="I10" s="6">
        <f t="shared" si="3"/>
        <v>42736</v>
      </c>
      <c r="J10" s="5">
        <f t="shared" si="0"/>
        <v>5937374294.6243114</v>
      </c>
      <c r="K10" s="5">
        <f t="shared" si="1"/>
        <v>-5154602897.6610851</v>
      </c>
      <c r="L10" s="5">
        <f t="shared" si="1"/>
        <v>6972819546.4691639</v>
      </c>
      <c r="M10" s="5">
        <f t="shared" si="2"/>
        <v>-4265028037.0031967</v>
      </c>
      <c r="N10" s="5">
        <f t="shared" si="1"/>
        <v>110886373.11234337</v>
      </c>
      <c r="O10" s="5">
        <f t="shared" si="4"/>
        <v>3601449279.5415368</v>
      </c>
    </row>
    <row r="11" spans="1:15" x14ac:dyDescent="0.2">
      <c r="A11" s="4">
        <v>42826</v>
      </c>
      <c r="B11" s="5">
        <f>(+'BOP GDP'!J11+'BOP GDP'!N11)</f>
        <v>7380302601.0129776</v>
      </c>
      <c r="C11" s="5">
        <f>-(+'BOP GDP'!K11+'BOP GDP'!O11)</f>
        <v>-9769131582.6850338</v>
      </c>
      <c r="D11" s="5">
        <f>('BOP GDP'!P11+'BOP GDP'!R11)</f>
        <v>4850082686.9952173</v>
      </c>
      <c r="E11" s="5">
        <f>-('BOP GDP'!Q11+'BOP GDP'!S11)</f>
        <v>57822360.963529587</v>
      </c>
      <c r="F11" s="5">
        <f>+'BOP GDP'!T11</f>
        <v>9300231.0576093756</v>
      </c>
      <c r="I11" s="6">
        <f t="shared" si="3"/>
        <v>42826</v>
      </c>
      <c r="J11" s="5">
        <f t="shared" si="0"/>
        <v>6954828749.5024557</v>
      </c>
      <c r="K11" s="5">
        <f t="shared" si="1"/>
        <v>-6304305692.7799282</v>
      </c>
      <c r="L11" s="5">
        <f t="shared" si="1"/>
        <v>4917684924.0609522</v>
      </c>
      <c r="M11" s="5">
        <f t="shared" si="2"/>
        <v>-2757758601.2249951</v>
      </c>
      <c r="N11" s="5">
        <f t="shared" si="1"/>
        <v>77394575.382435426</v>
      </c>
      <c r="O11" s="5">
        <f t="shared" si="4"/>
        <v>2887843954.9409199</v>
      </c>
    </row>
    <row r="12" spans="1:15" x14ac:dyDescent="0.2">
      <c r="A12" s="4">
        <v>42917</v>
      </c>
      <c r="B12" s="5">
        <f>(+'BOP GDP'!J12+'BOP GDP'!N12)</f>
        <v>-1682380255.7645457</v>
      </c>
      <c r="C12" s="5">
        <f>-(+'BOP GDP'!K12+'BOP GDP'!O12)</f>
        <v>-130630250.2634778</v>
      </c>
      <c r="D12" s="5">
        <f>('BOP GDP'!P12+'BOP GDP'!R12)</f>
        <v>5391995613.149498</v>
      </c>
      <c r="E12" s="5">
        <f>-('BOP GDP'!Q12+'BOP GDP'!S12)</f>
        <v>331608442.94567513</v>
      </c>
      <c r="F12" s="5">
        <f>+'BOP GDP'!T12</f>
        <v>-219326834.67761096</v>
      </c>
      <c r="I12" s="6">
        <f t="shared" si="3"/>
        <v>42917</v>
      </c>
      <c r="J12" s="5">
        <f t="shared" si="0"/>
        <v>5026198767.1311083</v>
      </c>
      <c r="K12" s="5">
        <f t="shared" si="1"/>
        <v>-5910021842.7829714</v>
      </c>
      <c r="L12" s="5">
        <f t="shared" si="1"/>
        <v>5238307571.5640182</v>
      </c>
      <c r="M12" s="5">
        <f t="shared" si="2"/>
        <v>-1479375226.7371316</v>
      </c>
      <c r="N12" s="5">
        <f t="shared" si="1"/>
        <v>14055120.247990958</v>
      </c>
      <c r="O12" s="5">
        <f t="shared" si="4"/>
        <v>2889164389.4230146</v>
      </c>
    </row>
    <row r="13" spans="1:15" x14ac:dyDescent="0.2">
      <c r="A13" s="4">
        <v>43009</v>
      </c>
      <c r="B13" s="5">
        <f>(+'BOP GDP'!J13+'BOP GDP'!N13)</f>
        <v>4909779753.3289843</v>
      </c>
      <c r="C13" s="5">
        <f>-(+'BOP GDP'!K13+'BOP GDP'!O13)</f>
        <v>-6379271929.1505699</v>
      </c>
      <c r="D13" s="5">
        <f>('BOP GDP'!P13+'BOP GDP'!R13)</f>
        <v>6149492176.1253223</v>
      </c>
      <c r="E13" s="5">
        <f>-('BOP GDP'!Q13+'BOP GDP'!S13)</f>
        <v>880076220.15698147</v>
      </c>
      <c r="F13" s="5">
        <f>+'BOP GDP'!T13</f>
        <v>100545249.43082424</v>
      </c>
      <c r="I13" s="6">
        <f t="shared" si="3"/>
        <v>43009</v>
      </c>
      <c r="J13" s="5">
        <f t="shared" si="0"/>
        <v>4611951476.0395422</v>
      </c>
      <c r="K13" s="5">
        <f t="shared" si="1"/>
        <v>-6344011602.3712635</v>
      </c>
      <c r="L13" s="5">
        <f t="shared" si="1"/>
        <v>5576562413.9382706</v>
      </c>
      <c r="M13" s="5">
        <f t="shared" si="2"/>
        <v>-883264333.72480392</v>
      </c>
      <c r="N13" s="5">
        <f t="shared" si="1"/>
        <v>-11232474.302701112</v>
      </c>
      <c r="O13" s="5">
        <f t="shared" si="4"/>
        <v>2950005479.5790443</v>
      </c>
    </row>
    <row r="14" spans="1:15" x14ac:dyDescent="0.2">
      <c r="A14" s="4">
        <v>43101</v>
      </c>
      <c r="B14" s="5">
        <f>(+'BOP GDP'!J14+'BOP GDP'!N14)</f>
        <v>2680831586.0962591</v>
      </c>
      <c r="C14" s="5">
        <f>-(+'BOP GDP'!K14+'BOP GDP'!O14)</f>
        <v>1482646656.8570013</v>
      </c>
      <c r="D14" s="5">
        <f>('BOP GDP'!P14+'BOP GDP'!R14)</f>
        <v>1837923044.2353334</v>
      </c>
      <c r="E14" s="5">
        <f>-('BOP GDP'!Q14+'BOP GDP'!S14)</f>
        <v>-3768667717.3565931</v>
      </c>
      <c r="F14" s="5">
        <f>+'BOP GDP'!T14</f>
        <v>531484650.18019867</v>
      </c>
      <c r="I14" s="6">
        <f t="shared" si="3"/>
        <v>43101</v>
      </c>
      <c r="J14" s="5">
        <f t="shared" si="0"/>
        <v>3322133421.1684189</v>
      </c>
      <c r="K14" s="5">
        <f t="shared" si="1"/>
        <v>-3699096776.3105202</v>
      </c>
      <c r="L14" s="5">
        <f t="shared" si="1"/>
        <v>4557373380.1263428</v>
      </c>
      <c r="M14" s="5">
        <f t="shared" si="2"/>
        <v>-624790173.3226018</v>
      </c>
      <c r="N14" s="5">
        <f t="shared" si="1"/>
        <v>105500823.99775533</v>
      </c>
      <c r="O14" s="5">
        <f t="shared" si="4"/>
        <v>3661120675.6593952</v>
      </c>
    </row>
    <row r="15" spans="1:15" x14ac:dyDescent="0.2">
      <c r="A15" s="4">
        <v>43191</v>
      </c>
      <c r="B15" s="5">
        <f>(+'BOP GDP'!J15+'BOP GDP'!N15)</f>
        <v>3425347899.4809656</v>
      </c>
      <c r="C15" s="5">
        <f>-(+'BOP GDP'!K15+'BOP GDP'!O15)</f>
        <v>-1019206147.7565327</v>
      </c>
      <c r="D15" s="5">
        <f>('BOP GDP'!P15+'BOP GDP'!R15)</f>
        <v>4240452989.666749</v>
      </c>
      <c r="E15" s="5">
        <f>-('BOP GDP'!Q15+'BOP GDP'!S15)</f>
        <v>-4306670131.6405401</v>
      </c>
      <c r="F15" s="5">
        <f>+'BOP GDP'!T15</f>
        <v>283706061.3319754</v>
      </c>
      <c r="I15" s="6">
        <f t="shared" si="3"/>
        <v>43191</v>
      </c>
      <c r="J15" s="5">
        <f t="shared" si="0"/>
        <v>2333394745.7854156</v>
      </c>
      <c r="K15" s="5">
        <f t="shared" si="1"/>
        <v>-1511615417.5783947</v>
      </c>
      <c r="L15" s="5">
        <f t="shared" si="1"/>
        <v>4404965955.7942257</v>
      </c>
      <c r="M15" s="5">
        <f t="shared" si="2"/>
        <v>-1715913296.4736192</v>
      </c>
      <c r="N15" s="5">
        <f t="shared" si="1"/>
        <v>174102281.56634682</v>
      </c>
      <c r="O15" s="5">
        <f t="shared" si="4"/>
        <v>3684934269.0939736</v>
      </c>
    </row>
    <row r="16" spans="1:15" x14ac:dyDescent="0.2">
      <c r="A16" s="4">
        <v>43282</v>
      </c>
      <c r="B16" s="5">
        <f>(+'BOP GDP'!J16+'BOP GDP'!N16)</f>
        <v>-3263511526.5398879</v>
      </c>
      <c r="C16" s="5">
        <f>-(+'BOP GDP'!K16+'BOP GDP'!O16)</f>
        <v>4696965540.5360432</v>
      </c>
      <c r="D16" s="5">
        <f>('BOP GDP'!P16+'BOP GDP'!R16)</f>
        <v>3185916403.3285236</v>
      </c>
      <c r="E16" s="5">
        <f>-('BOP GDP'!Q16+'BOP GDP'!S16)</f>
        <v>-2820480522.3852639</v>
      </c>
      <c r="F16" s="5">
        <f>+'BOP GDP'!T16</f>
        <v>-187310296.30988288</v>
      </c>
      <c r="I16" s="6">
        <f t="shared" si="3"/>
        <v>43282</v>
      </c>
      <c r="J16" s="5">
        <f t="shared" si="0"/>
        <v>1938111928.0915799</v>
      </c>
      <c r="K16" s="5">
        <f t="shared" si="1"/>
        <v>-304716469.87851453</v>
      </c>
      <c r="L16" s="5">
        <f t="shared" si="1"/>
        <v>3853446153.3389821</v>
      </c>
      <c r="M16" s="5">
        <f t="shared" si="2"/>
        <v>-2503935537.806354</v>
      </c>
      <c r="N16" s="5">
        <f t="shared" si="1"/>
        <v>182106416.15827888</v>
      </c>
      <c r="O16" s="5">
        <f t="shared" si="4"/>
        <v>3165012489.9039726</v>
      </c>
    </row>
    <row r="17" spans="1:15" x14ac:dyDescent="0.2">
      <c r="A17" s="4">
        <v>43374</v>
      </c>
      <c r="B17" s="5">
        <f>(+'BOP GDP'!J17+'BOP GDP'!N17)</f>
        <v>-7794296693.015276</v>
      </c>
      <c r="C17" s="5">
        <f>-(+'BOP GDP'!K17+'BOP GDP'!O17)</f>
        <v>2230017033.5963469</v>
      </c>
      <c r="D17" s="5">
        <f>('BOP GDP'!P17+'BOP GDP'!R17)</f>
        <v>2924771097.7786598</v>
      </c>
      <c r="E17" s="5">
        <f>-('BOP GDP'!Q17+'BOP GDP'!S17)</f>
        <v>4115130813.450758</v>
      </c>
      <c r="F17" s="5">
        <f>+'BOP GDP'!T17</f>
        <v>237648780.00236285</v>
      </c>
      <c r="I17" s="6">
        <f t="shared" si="3"/>
        <v>43374</v>
      </c>
      <c r="J17" s="5">
        <f t="shared" si="0"/>
        <v>-1237907183.4944849</v>
      </c>
      <c r="K17" s="5">
        <f t="shared" si="1"/>
        <v>1847605770.8082147</v>
      </c>
      <c r="L17" s="5">
        <f t="shared" si="1"/>
        <v>3047265883.7523165</v>
      </c>
      <c r="M17" s="5">
        <f t="shared" si="2"/>
        <v>-1695171889.4829097</v>
      </c>
      <c r="N17" s="5">
        <f t="shared" si="1"/>
        <v>216382298.80116352</v>
      </c>
      <c r="O17" s="5">
        <f t="shared" si="4"/>
        <v>2178174880.3843002</v>
      </c>
    </row>
    <row r="18" spans="1:15" x14ac:dyDescent="0.2">
      <c r="A18" s="4">
        <v>43466</v>
      </c>
      <c r="B18" s="5">
        <f>(+'BOP GDP'!J18+'BOP GDP'!N18)</f>
        <v>3191655892.1469173</v>
      </c>
      <c r="C18" s="5">
        <f>-(+'BOP GDP'!K18+'BOP GDP'!O18)</f>
        <v>-791132492.81657887</v>
      </c>
      <c r="D18" s="5">
        <f>('BOP GDP'!P18+'BOP GDP'!R18)</f>
        <v>1859423225.6658845</v>
      </c>
      <c r="E18" s="5">
        <f>-('BOP GDP'!Q18+'BOP GDP'!S18)</f>
        <v>-2210492555.820621</v>
      </c>
      <c r="F18" s="5">
        <f>+'BOP GDP'!T18</f>
        <v>225062022.03848559</v>
      </c>
      <c r="I18" s="6">
        <f t="shared" si="3"/>
        <v>43466</v>
      </c>
      <c r="J18" s="5">
        <f t="shared" si="0"/>
        <v>-1110201106.9818201</v>
      </c>
      <c r="K18" s="5">
        <f t="shared" si="1"/>
        <v>1279160983.3898196</v>
      </c>
      <c r="L18" s="5">
        <f t="shared" si="1"/>
        <v>3052640929.1099544</v>
      </c>
      <c r="M18" s="5">
        <f t="shared" si="2"/>
        <v>-1305628099.098917</v>
      </c>
      <c r="N18" s="5">
        <f t="shared" si="1"/>
        <v>139776641.76573524</v>
      </c>
      <c r="O18" s="5">
        <f t="shared" si="4"/>
        <v>2055749348.184772</v>
      </c>
    </row>
    <row r="19" spans="1:15" x14ac:dyDescent="0.2">
      <c r="A19" s="4">
        <v>43556</v>
      </c>
      <c r="B19" s="5">
        <f>(+'BOP GDP'!J19+'BOP GDP'!N19)</f>
        <v>-691699610.59417963</v>
      </c>
      <c r="C19" s="5">
        <f>-(+'BOP GDP'!K19+'BOP GDP'!O19)</f>
        <v>-3290978335.6390104</v>
      </c>
      <c r="D19" s="5">
        <f>('BOP GDP'!P19+'BOP GDP'!R19)</f>
        <v>10443013943.627899</v>
      </c>
      <c r="E19" s="5">
        <f>-('BOP GDP'!Q19+'BOP GDP'!S19)</f>
        <v>-7049602079.7494707</v>
      </c>
      <c r="F19" s="5">
        <f>+'BOP GDP'!T19</f>
        <v>139487558.22656026</v>
      </c>
      <c r="I19" s="6">
        <f t="shared" si="3"/>
        <v>43556</v>
      </c>
      <c r="J19" s="5">
        <f t="shared" si="0"/>
        <v>-2139462984.5006065</v>
      </c>
      <c r="K19" s="5">
        <f t="shared" si="1"/>
        <v>711217936.41920018</v>
      </c>
      <c r="L19" s="5">
        <f t="shared" si="1"/>
        <v>4603281167.6002417</v>
      </c>
      <c r="M19" s="5">
        <f t="shared" si="2"/>
        <v>-1991361086.1261494</v>
      </c>
      <c r="N19" s="5">
        <f t="shared" si="1"/>
        <v>103722015.98938146</v>
      </c>
      <c r="O19" s="5">
        <f t="shared" si="4"/>
        <v>1287397049.3820672</v>
      </c>
    </row>
    <row r="20" spans="1:15" x14ac:dyDescent="0.2">
      <c r="A20" s="4">
        <v>43647</v>
      </c>
      <c r="B20" s="5">
        <f>(+'BOP GDP'!J20+'BOP GDP'!N20)</f>
        <v>5625563073.2362728</v>
      </c>
      <c r="C20" s="5">
        <f>-(+'BOP GDP'!K20+'BOP GDP'!O20)</f>
        <v>-7624082885.6943188</v>
      </c>
      <c r="D20" s="5">
        <f>('BOP GDP'!P20+'BOP GDP'!R20)</f>
        <v>9817768764.5257416</v>
      </c>
      <c r="E20" s="5">
        <f>-('BOP GDP'!Q20+'BOP GDP'!S20)</f>
        <v>-5121807462.8724747</v>
      </c>
      <c r="F20" s="5">
        <f>+'BOP GDP'!T20</f>
        <v>-165790935.74264652</v>
      </c>
      <c r="I20" s="6">
        <f t="shared" si="3"/>
        <v>43647</v>
      </c>
      <c r="J20" s="5">
        <f t="shared" si="0"/>
        <v>82805665.443433762</v>
      </c>
      <c r="K20" s="5">
        <f t="shared" si="1"/>
        <v>-2369044170.1383905</v>
      </c>
      <c r="L20" s="5">
        <f t="shared" si="1"/>
        <v>6261244257.8995457</v>
      </c>
      <c r="M20" s="5">
        <f t="shared" si="2"/>
        <v>-2566692821.247952</v>
      </c>
      <c r="N20" s="5">
        <f t="shared" si="1"/>
        <v>109101856.13119055</v>
      </c>
      <c r="O20" s="5">
        <f t="shared" si="4"/>
        <v>1517414788.0878274</v>
      </c>
    </row>
    <row r="21" spans="1:15" x14ac:dyDescent="0.2">
      <c r="A21" s="4">
        <v>43739</v>
      </c>
      <c r="B21" s="5">
        <f>(+'BOP GDP'!J21+'BOP GDP'!N21)</f>
        <v>-3702279030.1923842</v>
      </c>
      <c r="C21" s="5">
        <f>-(+'BOP GDP'!K21+'BOP GDP'!O21)</f>
        <v>2140064343.7477026</v>
      </c>
      <c r="D21" s="5">
        <f>('BOP GDP'!P21+'BOP GDP'!R21)</f>
        <v>-3674140412.4683847</v>
      </c>
      <c r="E21" s="5">
        <f>-('BOP GDP'!Q21+'BOP GDP'!S21)</f>
        <v>8219127590.7647181</v>
      </c>
      <c r="F21" s="5">
        <f>+'BOP GDP'!T21</f>
        <v>-1497117.8068995501</v>
      </c>
      <c r="I21" s="6">
        <f t="shared" si="3"/>
        <v>43739</v>
      </c>
      <c r="J21" s="5">
        <f t="shared" si="0"/>
        <v>1105810081.1491566</v>
      </c>
      <c r="K21" s="5">
        <f t="shared" ref="K21:N36" si="5">+AVERAGE(C18:C21)</f>
        <v>-2391532342.6005516</v>
      </c>
      <c r="L21" s="5">
        <f t="shared" si="5"/>
        <v>4611516380.3377857</v>
      </c>
      <c r="M21" s="5">
        <f t="shared" si="2"/>
        <v>-1540693626.919462</v>
      </c>
      <c r="N21" s="5">
        <f t="shared" si="5"/>
        <v>49315381.678874955</v>
      </c>
      <c r="O21" s="5">
        <f t="shared" si="4"/>
        <v>1834415873.6458037</v>
      </c>
    </row>
    <row r="22" spans="1:15" x14ac:dyDescent="0.2">
      <c r="A22" s="4">
        <v>43831</v>
      </c>
      <c r="B22" s="5">
        <f>(+'BOP GDP'!J22+'BOP GDP'!N22)</f>
        <v>-6272034563.740942</v>
      </c>
      <c r="C22" s="5">
        <f>-(+'BOP GDP'!K22+'BOP GDP'!O22)</f>
        <v>5247920054.9798183</v>
      </c>
      <c r="D22" s="5">
        <f>('BOP GDP'!P22+'BOP GDP'!R22)</f>
        <v>15700141937.678793</v>
      </c>
      <c r="E22" s="5">
        <f>-('BOP GDP'!Q22+'BOP GDP'!S22)</f>
        <v>-17943501045.049438</v>
      </c>
      <c r="F22" s="5">
        <f>+'BOP GDP'!T22</f>
        <v>289666062.36750305</v>
      </c>
      <c r="I22" s="6">
        <f t="shared" si="3"/>
        <v>43831</v>
      </c>
      <c r="J22" s="5">
        <f t="shared" si="0"/>
        <v>-1260112532.8228083</v>
      </c>
      <c r="K22" s="5">
        <f t="shared" si="5"/>
        <v>-881769205.65145159</v>
      </c>
      <c r="L22" s="5">
        <f t="shared" si="5"/>
        <v>8071696058.341013</v>
      </c>
      <c r="M22" s="5">
        <f t="shared" si="2"/>
        <v>-5473945749.2266665</v>
      </c>
      <c r="N22" s="5">
        <f t="shared" si="5"/>
        <v>65466391.761129312</v>
      </c>
      <c r="O22" s="5">
        <f t="shared" si="4"/>
        <v>521334962.40121549</v>
      </c>
    </row>
    <row r="23" spans="1:15" x14ac:dyDescent="0.2">
      <c r="A23" s="4">
        <v>43922</v>
      </c>
      <c r="B23" s="5">
        <f>(+'BOP GDP'!J23+'BOP GDP'!N23)</f>
        <v>5128331063.9330235</v>
      </c>
      <c r="C23" s="5">
        <f>-(+'BOP GDP'!K23+'BOP GDP'!O23)</f>
        <v>-9230160267.7517033</v>
      </c>
      <c r="D23" s="5">
        <f>('BOP GDP'!P23+'BOP GDP'!R23)</f>
        <v>-1743940619.4928532</v>
      </c>
      <c r="E23" s="5">
        <f>-('BOP GDP'!Q23+'BOP GDP'!S23)</f>
        <v>4271373366.156322</v>
      </c>
      <c r="F23" s="5">
        <f>+'BOP GDP'!T23</f>
        <v>184977076.3686673</v>
      </c>
      <c r="I23" s="6">
        <f t="shared" si="3"/>
        <v>43922</v>
      </c>
      <c r="J23" s="5">
        <f t="shared" si="0"/>
        <v>194895135.80899239</v>
      </c>
      <c r="K23" s="5">
        <f t="shared" si="5"/>
        <v>-2366564688.6796255</v>
      </c>
      <c r="L23" s="5">
        <f t="shared" si="5"/>
        <v>5024957417.5608234</v>
      </c>
      <c r="M23" s="5">
        <f t="shared" si="2"/>
        <v>-2643701887.7502184</v>
      </c>
      <c r="N23" s="5">
        <f t="shared" si="5"/>
        <v>76838771.296656072</v>
      </c>
      <c r="O23" s="5">
        <f t="shared" si="4"/>
        <v>286424748.236628</v>
      </c>
    </row>
    <row r="24" spans="1:15" x14ac:dyDescent="0.2">
      <c r="A24" s="4">
        <v>44013</v>
      </c>
      <c r="B24" s="5">
        <f>(+'BOP GDP'!J24+'BOP GDP'!N24)</f>
        <v>4160563053.0950007</v>
      </c>
      <c r="C24" s="5">
        <f>-(+'BOP GDP'!K24+'BOP GDP'!O24)</f>
        <v>-1999416555.2600679</v>
      </c>
      <c r="D24" s="5">
        <f>('BOP GDP'!P24+'BOP GDP'!R24)</f>
        <v>3154036856.2504225</v>
      </c>
      <c r="E24" s="5">
        <f>-('BOP GDP'!Q24+'BOP GDP'!S24)</f>
        <v>-1111315526.0891371</v>
      </c>
      <c r="F24" s="5">
        <f>+'BOP GDP'!T24</f>
        <v>-113093041.29581608</v>
      </c>
      <c r="I24" s="6">
        <f t="shared" si="3"/>
        <v>44013</v>
      </c>
      <c r="J24" s="5">
        <f t="shared" si="0"/>
        <v>-171354869.22632563</v>
      </c>
      <c r="K24" s="5">
        <f t="shared" si="5"/>
        <v>-960398106.07106256</v>
      </c>
      <c r="L24" s="5">
        <f t="shared" si="5"/>
        <v>3359024440.4919939</v>
      </c>
      <c r="M24" s="5">
        <f t="shared" si="2"/>
        <v>-1641078903.554384</v>
      </c>
      <c r="N24" s="5">
        <f t="shared" si="5"/>
        <v>90013244.908363685</v>
      </c>
      <c r="O24" s="5">
        <f t="shared" si="4"/>
        <v>676205806.54858553</v>
      </c>
    </row>
    <row r="25" spans="1:15" x14ac:dyDescent="0.2">
      <c r="A25" s="4">
        <v>44105</v>
      </c>
      <c r="B25" s="5">
        <f>(+'BOP GDP'!J25+'BOP GDP'!N25)</f>
        <v>8172155016.8554611</v>
      </c>
      <c r="C25" s="5">
        <f>-(+'BOP GDP'!K25+'BOP GDP'!O25)</f>
        <v>-7442013007.814724</v>
      </c>
      <c r="D25" s="5">
        <f>('BOP GDP'!P25+'BOP GDP'!R25)</f>
        <v>5546474991.5194969</v>
      </c>
      <c r="E25" s="5">
        <f>-('BOP GDP'!Q25+'BOP GDP'!S25)</f>
        <v>-1101166528.0216389</v>
      </c>
      <c r="F25" s="5">
        <f>+'BOP GDP'!T25</f>
        <v>102436640.31344751</v>
      </c>
      <c r="I25" s="6">
        <f t="shared" si="3"/>
        <v>44105</v>
      </c>
      <c r="J25" s="5">
        <f t="shared" si="0"/>
        <v>2797253642.5356359</v>
      </c>
      <c r="K25" s="5">
        <f t="shared" si="5"/>
        <v>-3355917443.961669</v>
      </c>
      <c r="L25" s="5">
        <f t="shared" si="5"/>
        <v>5664178291.488965</v>
      </c>
      <c r="M25" s="5">
        <f t="shared" si="2"/>
        <v>-3971152433.2509732</v>
      </c>
      <c r="N25" s="5">
        <f t="shared" si="5"/>
        <v>115996684.43845046</v>
      </c>
      <c r="O25" s="5">
        <f t="shared" si="4"/>
        <v>1250358741.2504091</v>
      </c>
    </row>
    <row r="26" spans="1:15" x14ac:dyDescent="0.2">
      <c r="A26" s="4">
        <v>44197</v>
      </c>
      <c r="B26" s="5">
        <f>(+'BOP GDP'!J26+'BOP GDP'!N26)</f>
        <v>9097169986.3058929</v>
      </c>
      <c r="C26" s="5">
        <f>-(+'BOP GDP'!K26+'BOP GDP'!O26)</f>
        <v>-4656925675.9902077</v>
      </c>
      <c r="D26" s="5">
        <f>('BOP GDP'!P26+'BOP GDP'!R26)</f>
        <v>1029859306.0699339</v>
      </c>
      <c r="E26" s="5">
        <f>-('BOP GDP'!Q26+'BOP GDP'!S26)</f>
        <v>-3878654235.1946793</v>
      </c>
      <c r="F26" s="5">
        <f>+'BOP GDP'!T26</f>
        <v>37517971.266415358</v>
      </c>
      <c r="I26" s="6">
        <f t="shared" si="3"/>
        <v>44197</v>
      </c>
      <c r="J26" s="5">
        <f t="shared" si="0"/>
        <v>6639554780.0473442</v>
      </c>
      <c r="K26" s="5">
        <f t="shared" si="5"/>
        <v>-5832128876.7041759</v>
      </c>
      <c r="L26" s="5">
        <f t="shared" si="5"/>
        <v>1996607633.58675</v>
      </c>
      <c r="M26" s="5">
        <f t="shared" si="2"/>
        <v>-454940730.7872833</v>
      </c>
      <c r="N26" s="5">
        <f t="shared" si="5"/>
        <v>52959661.663178518</v>
      </c>
      <c r="O26" s="5">
        <f t="shared" si="4"/>
        <v>2402052467.8058133</v>
      </c>
    </row>
    <row r="27" spans="1:15" x14ac:dyDescent="0.2">
      <c r="A27" s="4">
        <v>44287</v>
      </c>
      <c r="B27" s="5">
        <f>(+'BOP GDP'!J27+'BOP GDP'!N27)</f>
        <v>5504515014.2196922</v>
      </c>
      <c r="C27" s="5">
        <f>-(+'BOP GDP'!K27+'BOP GDP'!O27)</f>
        <v>-4810894435.5762138</v>
      </c>
      <c r="D27" s="5">
        <f>('BOP GDP'!P27+'BOP GDP'!R27)</f>
        <v>4837482671.772644</v>
      </c>
      <c r="E27" s="5">
        <f>-('BOP GDP'!Q27+'BOP GDP'!S27)</f>
        <v>-1383529301.0766861</v>
      </c>
      <c r="F27" s="5">
        <f>+'BOP GDP'!T27</f>
        <v>298260582.05975771</v>
      </c>
      <c r="I27" s="6">
        <f t="shared" si="3"/>
        <v>44287</v>
      </c>
      <c r="J27" s="5">
        <f t="shared" si="0"/>
        <v>6733600767.6190119</v>
      </c>
      <c r="K27" s="5">
        <f t="shared" si="5"/>
        <v>-4727312418.6603031</v>
      </c>
      <c r="L27" s="5">
        <f t="shared" si="5"/>
        <v>3641963456.4031248</v>
      </c>
      <c r="M27" s="5">
        <f t="shared" si="2"/>
        <v>-1868666397.5955353</v>
      </c>
      <c r="N27" s="5">
        <f t="shared" si="5"/>
        <v>81280538.08595112</v>
      </c>
      <c r="O27" s="5">
        <f t="shared" si="4"/>
        <v>3860865945.8522496</v>
      </c>
    </row>
    <row r="28" spans="1:15" x14ac:dyDescent="0.2">
      <c r="A28" s="4">
        <v>44378</v>
      </c>
      <c r="B28" s="5">
        <f>(+'BOP GDP'!J28+'BOP GDP'!N28)</f>
        <v>6711638697.9341269</v>
      </c>
      <c r="C28" s="5">
        <f>-(+'BOP GDP'!K28+'BOP GDP'!O28)</f>
        <v>-5811918414.881587</v>
      </c>
      <c r="D28" s="5">
        <f>('BOP GDP'!P28+'BOP GDP'!R28)</f>
        <v>5198314263.8738642</v>
      </c>
      <c r="E28" s="5">
        <f>-('BOP GDP'!Q28+'BOP GDP'!S28)</f>
        <v>-8357956780.731411</v>
      </c>
      <c r="F28" s="5">
        <f>+'BOP GDP'!T28</f>
        <v>3635143713.2990599</v>
      </c>
      <c r="I28" s="6">
        <f t="shared" si="3"/>
        <v>44378</v>
      </c>
      <c r="J28" s="5">
        <f t="shared" si="0"/>
        <v>7371369678.8287935</v>
      </c>
      <c r="K28" s="5">
        <f t="shared" si="5"/>
        <v>-5680437883.5656834</v>
      </c>
      <c r="L28" s="5">
        <f t="shared" si="5"/>
        <v>4153032808.3089848</v>
      </c>
      <c r="M28" s="5">
        <f t="shared" si="2"/>
        <v>-3680326711.2561035</v>
      </c>
      <c r="N28" s="5">
        <f t="shared" si="5"/>
        <v>1018339726.7346702</v>
      </c>
      <c r="O28" s="5">
        <f t="shared" si="4"/>
        <v>3181977619.0506616</v>
      </c>
    </row>
    <row r="29" spans="1:15" x14ac:dyDescent="0.2">
      <c r="A29" s="4">
        <v>44470</v>
      </c>
      <c r="B29" s="5">
        <f>(+'BOP GDP'!J29+'BOP GDP'!N29)</f>
        <v>4617842596.5850477</v>
      </c>
      <c r="C29" s="5">
        <f>-(+'BOP GDP'!K29+'BOP GDP'!O29)</f>
        <v>-6321870416.1836061</v>
      </c>
      <c r="D29" s="5">
        <f>('BOP GDP'!P29+'BOP GDP'!R29)</f>
        <v>11660402688.183155</v>
      </c>
      <c r="E29" s="5">
        <f>-('BOP GDP'!Q29+'BOP GDP'!S29)</f>
        <v>-7653603724.8116808</v>
      </c>
      <c r="F29" s="5">
        <f>+'BOP GDP'!T29</f>
        <v>118941361.52540325</v>
      </c>
      <c r="I29" s="6">
        <f t="shared" si="3"/>
        <v>44470</v>
      </c>
      <c r="J29" s="5">
        <f t="shared" si="0"/>
        <v>6482791573.7611904</v>
      </c>
      <c r="K29" s="5">
        <f t="shared" si="5"/>
        <v>-5400402235.6579037</v>
      </c>
      <c r="L29" s="5">
        <f t="shared" si="5"/>
        <v>5681514732.4748993</v>
      </c>
      <c r="M29" s="5">
        <f t="shared" si="2"/>
        <v>-5318436010.4536142</v>
      </c>
      <c r="N29" s="5">
        <f t="shared" si="5"/>
        <v>1022465907.0376589</v>
      </c>
      <c r="O29" s="5">
        <f t="shared" si="4"/>
        <v>2467933967.1622305</v>
      </c>
    </row>
    <row r="30" spans="1:15" x14ac:dyDescent="0.2">
      <c r="A30" s="4">
        <v>44562</v>
      </c>
      <c r="B30" s="5">
        <f>(+'BOP GDP'!J30+'BOP GDP'!N30)</f>
        <v>1127649773.0734134</v>
      </c>
      <c r="C30" s="5">
        <f>-(+'BOP GDP'!K30+'BOP GDP'!O30)</f>
        <v>1736243827.0881181</v>
      </c>
      <c r="D30" s="5">
        <f>('BOP GDP'!P30+'BOP GDP'!R30)</f>
        <v>2706450459.3314977</v>
      </c>
      <c r="E30" s="5">
        <f>-('BOP GDP'!Q30+'BOP GDP'!S30)</f>
        <v>-6754365373.8699932</v>
      </c>
      <c r="F30" s="5">
        <f>+'BOP GDP'!T30</f>
        <v>103322529.07507674</v>
      </c>
      <c r="I30" s="6">
        <f t="shared" si="3"/>
        <v>44562</v>
      </c>
      <c r="J30" s="5">
        <f t="shared" si="0"/>
        <v>4490411520.4530706</v>
      </c>
      <c r="K30" s="5">
        <f t="shared" si="5"/>
        <v>-3802109859.8883224</v>
      </c>
      <c r="L30" s="5">
        <f t="shared" si="5"/>
        <v>6100662520.7902899</v>
      </c>
      <c r="M30" s="5">
        <f t="shared" si="2"/>
        <v>-6037363795.1224422</v>
      </c>
      <c r="N30" s="5">
        <f t="shared" si="5"/>
        <v>1038917046.4898243</v>
      </c>
      <c r="O30" s="5">
        <f t="shared" si="4"/>
        <v>1790517432.7224197</v>
      </c>
    </row>
    <row r="31" spans="1:15" x14ac:dyDescent="0.2">
      <c r="A31" s="4">
        <v>44652</v>
      </c>
      <c r="B31" s="5">
        <f>(+'BOP GDP'!J31+'BOP GDP'!N31)</f>
        <v>4036346464.3558693</v>
      </c>
      <c r="C31" s="5">
        <f>-(+'BOP GDP'!K31+'BOP GDP'!O31)</f>
        <v>-753423312.69778478</v>
      </c>
      <c r="D31" s="5">
        <f>('BOP GDP'!P31+'BOP GDP'!R31)</f>
        <v>-1090243417.2159495</v>
      </c>
      <c r="E31" s="5">
        <f>-('BOP GDP'!Q31+'BOP GDP'!S31)</f>
        <v>-2167697539.2265463</v>
      </c>
      <c r="F31" s="5">
        <f>+'BOP GDP'!T31</f>
        <v>120374484.28989582</v>
      </c>
      <c r="I31" s="6">
        <f t="shared" si="3"/>
        <v>44652</v>
      </c>
      <c r="J31" s="5">
        <f t="shared" si="0"/>
        <v>4123369382.9871144</v>
      </c>
      <c r="K31" s="5">
        <f t="shared" si="5"/>
        <v>-2787742079.168715</v>
      </c>
      <c r="L31" s="5">
        <f t="shared" si="5"/>
        <v>4618730998.5431414</v>
      </c>
      <c r="M31" s="5">
        <f t="shared" si="2"/>
        <v>-6233405854.6599083</v>
      </c>
      <c r="N31" s="5">
        <f t="shared" si="5"/>
        <v>994445522.04735887</v>
      </c>
      <c r="O31" s="5">
        <f t="shared" si="4"/>
        <v>715397969.74899137</v>
      </c>
    </row>
    <row r="32" spans="1:15" x14ac:dyDescent="0.2">
      <c r="A32" s="4">
        <v>44743</v>
      </c>
      <c r="B32" s="5">
        <f>(+'BOP GDP'!J32+'BOP GDP'!N32)</f>
        <v>-968322321.97894335</v>
      </c>
      <c r="C32" s="5">
        <f>-(+'BOP GDP'!K32+'BOP GDP'!O32)</f>
        <v>-1017365032.9119173</v>
      </c>
      <c r="D32" s="5">
        <f>('BOP GDP'!P32+'BOP GDP'!R32)</f>
        <v>-1056221864.981547</v>
      </c>
      <c r="E32" s="5">
        <f>-('BOP GDP'!Q32+'BOP GDP'!S32)</f>
        <v>440496291.66517597</v>
      </c>
      <c r="F32" s="5">
        <f>+'BOP GDP'!T32</f>
        <v>15696265.774007445</v>
      </c>
      <c r="I32" s="6">
        <f t="shared" si="3"/>
        <v>44743</v>
      </c>
      <c r="J32" s="5">
        <f t="shared" si="0"/>
        <v>2203379128.0088468</v>
      </c>
      <c r="K32" s="5">
        <f t="shared" si="5"/>
        <v>-1589103733.6762974</v>
      </c>
      <c r="L32" s="5">
        <f t="shared" si="5"/>
        <v>3055096966.329289</v>
      </c>
      <c r="M32" s="5">
        <f t="shared" si="2"/>
        <v>-4033792586.5607615</v>
      </c>
      <c r="N32" s="5">
        <f t="shared" si="5"/>
        <v>89583660.166095808</v>
      </c>
      <c r="O32" s="5">
        <f t="shared" si="4"/>
        <v>-274836565.73282713</v>
      </c>
    </row>
    <row r="33" spans="1:15" x14ac:dyDescent="0.2">
      <c r="A33" s="4">
        <v>44835</v>
      </c>
      <c r="B33" s="5">
        <f>(+'BOP GDP'!J33+'BOP GDP'!N33)</f>
        <v>-4208108123.0207253</v>
      </c>
      <c r="C33" s="5">
        <f>-(+'BOP GDP'!K33+'BOP GDP'!O33)</f>
        <v>1065073217.6792417</v>
      </c>
      <c r="D33" s="5">
        <f>('BOP GDP'!P33+'BOP GDP'!R33)</f>
        <v>-1647312202.8635888</v>
      </c>
      <c r="E33" s="5">
        <f>-('BOP GDP'!Q33+'BOP GDP'!S33)</f>
        <v>6446685097.6863165</v>
      </c>
      <c r="F33" s="5">
        <f>+'BOP GDP'!T33</f>
        <v>289837456.92129189</v>
      </c>
      <c r="I33" s="6">
        <f t="shared" si="3"/>
        <v>44835</v>
      </c>
      <c r="J33" s="5">
        <f t="shared" si="0"/>
        <v>-3108551.892596364</v>
      </c>
      <c r="K33" s="5">
        <f t="shared" si="5"/>
        <v>257632174.78941441</v>
      </c>
      <c r="L33" s="5">
        <f t="shared" si="5"/>
        <v>-271831756.43239689</v>
      </c>
      <c r="M33" s="5">
        <f t="shared" si="2"/>
        <v>-508720380.93626142</v>
      </c>
      <c r="N33" s="5">
        <f t="shared" si="5"/>
        <v>132307684.01506796</v>
      </c>
      <c r="O33" s="5">
        <f t="shared" si="4"/>
        <v>-393720830.45677233</v>
      </c>
    </row>
    <row r="34" spans="1:15" x14ac:dyDescent="0.2">
      <c r="A34" s="4">
        <v>44927</v>
      </c>
      <c r="B34" s="5">
        <f>(+'BOP GDP'!J34+'BOP GDP'!N34)</f>
        <v>97398918.92632091</v>
      </c>
      <c r="C34" s="5">
        <f>-(+'BOP GDP'!K34+'BOP GDP'!O34)</f>
        <v>-596211999.18676651</v>
      </c>
      <c r="D34" s="5">
        <f>('BOP GDP'!P34+'BOP GDP'!R34)</f>
        <v>3251748078.9173293</v>
      </c>
      <c r="E34" s="5">
        <f>-('BOP GDP'!Q34+'BOP GDP'!S34)</f>
        <v>-3562127393.2342396</v>
      </c>
      <c r="F34" s="5">
        <f>+'BOP GDP'!T34</f>
        <v>-398686506.09215111</v>
      </c>
      <c r="I34" s="6">
        <f t="shared" si="3"/>
        <v>44927</v>
      </c>
      <c r="J34" s="5">
        <f t="shared" si="0"/>
        <v>-260671265.4293696</v>
      </c>
      <c r="K34" s="5">
        <f t="shared" si="5"/>
        <v>-325481781.77930677</v>
      </c>
      <c r="L34" s="5">
        <f t="shared" si="5"/>
        <v>-135507351.53593898</v>
      </c>
      <c r="M34" s="5">
        <f t="shared" si="2"/>
        <v>289339114.22267675</v>
      </c>
      <c r="N34" s="5">
        <f t="shared" si="5"/>
        <v>6805425.2232610136</v>
      </c>
      <c r="O34" s="5">
        <f t="shared" si="4"/>
        <v>-425515859.29867756</v>
      </c>
    </row>
    <row r="35" spans="1:15" x14ac:dyDescent="0.2">
      <c r="A35" s="4">
        <v>45017</v>
      </c>
      <c r="B35" s="5">
        <f>(+'BOP GDP'!J35+'BOP GDP'!N35)</f>
        <v>-2089709451.5770681</v>
      </c>
      <c r="C35" s="5">
        <f>-(+'BOP GDP'!K35+'BOP GDP'!O35)</f>
        <v>3209584142.2089205</v>
      </c>
      <c r="D35" s="5">
        <f>('BOP GDP'!P35+'BOP GDP'!R35)</f>
        <v>3875742660.7143612</v>
      </c>
      <c r="E35" s="5">
        <f>-('BOP GDP'!Q35+'BOP GDP'!S35)</f>
        <v>-2801664093.7127261</v>
      </c>
      <c r="F35" s="5">
        <f>+'BOP GDP'!T35</f>
        <v>100806144.63142306</v>
      </c>
      <c r="I35" s="6">
        <f t="shared" si="3"/>
        <v>45017</v>
      </c>
      <c r="J35" s="5">
        <f t="shared" si="0"/>
        <v>-1792185244.4126039</v>
      </c>
      <c r="K35" s="5">
        <f t="shared" si="5"/>
        <v>665270081.94736958</v>
      </c>
      <c r="L35" s="5">
        <f t="shared" si="5"/>
        <v>1105989167.9466386</v>
      </c>
      <c r="M35" s="5">
        <f t="shared" si="2"/>
        <v>130847475.6011318</v>
      </c>
      <c r="N35" s="5">
        <f t="shared" si="5"/>
        <v>1913340.3086428195</v>
      </c>
      <c r="O35" s="5">
        <f t="shared" si="4"/>
        <v>111834821.39117892</v>
      </c>
    </row>
    <row r="36" spans="1:15" x14ac:dyDescent="0.2">
      <c r="A36" s="4">
        <v>45108</v>
      </c>
      <c r="B36" s="5">
        <f>(+'BOP GDP'!J36+'BOP GDP'!N36)</f>
        <v>856919856.04960072</v>
      </c>
      <c r="C36" s="5">
        <f>-(+'BOP GDP'!K36+'BOP GDP'!O36)</f>
        <v>-2442169493.170495</v>
      </c>
      <c r="D36" s="5">
        <f>('BOP GDP'!P36+'BOP GDP'!R36)</f>
        <v>3292943816.9681053</v>
      </c>
      <c r="E36" s="5">
        <f>-('BOP GDP'!Q36+'BOP GDP'!S36)</f>
        <v>-121953892.94239807</v>
      </c>
      <c r="F36" s="5">
        <f>+'BOP GDP'!T36</f>
        <v>-244168373.4174509</v>
      </c>
      <c r="I36" s="6">
        <f t="shared" si="3"/>
        <v>45108</v>
      </c>
      <c r="J36" s="5">
        <f t="shared" si="0"/>
        <v>-1335874699.905468</v>
      </c>
      <c r="K36" s="5">
        <f t="shared" si="5"/>
        <v>309068966.88272512</v>
      </c>
      <c r="L36" s="5">
        <f t="shared" si="5"/>
        <v>2193280588.4340515</v>
      </c>
      <c r="M36" s="5">
        <f t="shared" si="2"/>
        <v>-9765070.5507618189</v>
      </c>
      <c r="N36" s="5">
        <f t="shared" si="5"/>
        <v>-63052819.489221767</v>
      </c>
      <c r="O36" s="5">
        <f t="shared" si="4"/>
        <v>1093656965.3713253</v>
      </c>
    </row>
    <row r="37" spans="1:15" x14ac:dyDescent="0.2">
      <c r="A37" s="4">
        <v>45200</v>
      </c>
      <c r="B37" s="5">
        <f>(+'BOP GDP'!J37+'BOP GDP'!N37)</f>
        <v>-6657273125.0001907</v>
      </c>
      <c r="C37" s="5">
        <f>-(+'BOP GDP'!K37+'BOP GDP'!O37)</f>
        <v>6243579421.3995361</v>
      </c>
      <c r="D37" s="5">
        <f>('BOP GDP'!P37+'BOP GDP'!R37)</f>
        <v>4613376972.507061</v>
      </c>
      <c r="E37" s="5">
        <f>-('BOP GDP'!Q37+'BOP GDP'!S37)</f>
        <v>632443256.82954538</v>
      </c>
      <c r="F37" s="5">
        <f>+'BOP GDP'!T37</f>
        <v>196186682.53179079</v>
      </c>
      <c r="I37" s="6">
        <f t="shared" si="3"/>
        <v>45200</v>
      </c>
      <c r="J37" s="5">
        <f t="shared" si="0"/>
        <v>-1948165950.4003344</v>
      </c>
      <c r="K37" s="5">
        <f t="shared" ref="K37:N43" si="6">+AVERAGE(C34:C37)</f>
        <v>1603695517.8127987</v>
      </c>
      <c r="L37" s="5">
        <f t="shared" si="6"/>
        <v>3758452882.2767143</v>
      </c>
      <c r="M37" s="5">
        <f t="shared" si="2"/>
        <v>-1463325530.7649548</v>
      </c>
      <c r="N37" s="5">
        <f t="shared" si="6"/>
        <v>-86465513.08659704</v>
      </c>
      <c r="O37" s="5">
        <f t="shared" si="4"/>
        <v>1864191405.8376267</v>
      </c>
    </row>
    <row r="38" spans="1:15" x14ac:dyDescent="0.2">
      <c r="A38" s="4">
        <v>45292</v>
      </c>
      <c r="B38" s="5">
        <f>(+'BOP GDP'!J38+'BOP GDP'!N38)</f>
        <v>2412598731.7805438</v>
      </c>
      <c r="C38" s="5">
        <f>-(+'BOP GDP'!K38+'BOP GDP'!O38)</f>
        <v>-988542876.7980262</v>
      </c>
      <c r="D38" s="5">
        <f>('BOP GDP'!P38+'BOP GDP'!R38)</f>
        <v>4743319048.6269016</v>
      </c>
      <c r="E38" s="5">
        <f>-('BOP GDP'!Q38+'BOP GDP'!S38)</f>
        <v>-4061267227.6381221</v>
      </c>
      <c r="F38" s="5">
        <f>+'BOP GDP'!T38</f>
        <v>142476774.20048609</v>
      </c>
      <c r="I38" s="6">
        <f t="shared" si="3"/>
        <v>45292</v>
      </c>
      <c r="J38" s="5">
        <f t="shared" si="0"/>
        <v>-1369365997.1867785</v>
      </c>
      <c r="K38" s="5">
        <f t="shared" si="6"/>
        <v>1505612798.4099839</v>
      </c>
      <c r="L38" s="5">
        <f t="shared" si="6"/>
        <v>4131345624.7041073</v>
      </c>
      <c r="M38" s="5">
        <f t="shared" si="2"/>
        <v>-1588110489.3659253</v>
      </c>
      <c r="N38" s="5">
        <f t="shared" si="6"/>
        <v>48825306.986562259</v>
      </c>
      <c r="O38" s="5">
        <f t="shared" si="4"/>
        <v>2728307243.5479498</v>
      </c>
    </row>
    <row r="39" spans="1:15" x14ac:dyDescent="0.2">
      <c r="A39" s="4">
        <v>45383</v>
      </c>
      <c r="B39" s="5">
        <f>(+'BOP GDP'!J39+'BOP GDP'!N39)</f>
        <v>1252083684.427182</v>
      </c>
      <c r="C39" s="5">
        <f>-(+'BOP GDP'!K39+'BOP GDP'!O39)</f>
        <v>-309761120.82374096</v>
      </c>
      <c r="D39" s="5">
        <f>('BOP GDP'!P39+'BOP GDP'!R39)</f>
        <v>4654076685.0272732</v>
      </c>
      <c r="E39" s="5">
        <f>-('BOP GDP'!Q39+'BOP GDP'!S39)</f>
        <v>-2988567941.7114711</v>
      </c>
      <c r="F39" s="5">
        <f>+'BOP GDP'!T39</f>
        <v>144856652.76536435</v>
      </c>
      <c r="I39" s="6">
        <f t="shared" si="3"/>
        <v>45383</v>
      </c>
      <c r="J39" s="5">
        <f t="shared" si="0"/>
        <v>-533917713.18571609</v>
      </c>
      <c r="K39" s="5">
        <f t="shared" si="6"/>
        <v>625776482.65181851</v>
      </c>
      <c r="L39" s="5">
        <f t="shared" si="6"/>
        <v>4325929130.7823353</v>
      </c>
      <c r="M39" s="5">
        <f t="shared" si="2"/>
        <v>-1634836451.3656116</v>
      </c>
      <c r="N39" s="5">
        <f t="shared" si="6"/>
        <v>59837934.020047583</v>
      </c>
      <c r="O39" s="5">
        <f t="shared" si="4"/>
        <v>2842789382.902874</v>
      </c>
    </row>
    <row r="40" spans="1:15" x14ac:dyDescent="0.2">
      <c r="A40" s="4">
        <v>45474</v>
      </c>
      <c r="B40" s="5">
        <f>(+'BOP GDP'!J40+'BOP GDP'!N40)</f>
        <v>857111916.32022452</v>
      </c>
      <c r="C40" s="5">
        <f>-(+'BOP GDP'!K40+'BOP GDP'!O40)</f>
        <v>-2032644369.566776</v>
      </c>
      <c r="D40" s="5">
        <f>('BOP GDP'!P40+'BOP GDP'!R40)</f>
        <v>9723742276.8804836</v>
      </c>
      <c r="E40" s="5">
        <f>-('BOP GDP'!Q40+'BOP GDP'!S40)</f>
        <v>-4757534865.7622061</v>
      </c>
      <c r="F40" s="5">
        <f>+'BOP GDP'!T40</f>
        <v>-282046390.63897455</v>
      </c>
      <c r="I40" s="6">
        <f t="shared" si="3"/>
        <v>45474</v>
      </c>
      <c r="J40" s="5">
        <f t="shared" si="0"/>
        <v>-533869698.11806017</v>
      </c>
      <c r="K40" s="5">
        <f t="shared" si="6"/>
        <v>728157763.5527482</v>
      </c>
      <c r="L40" s="5">
        <f t="shared" si="6"/>
        <v>5933628745.7604294</v>
      </c>
      <c r="M40" s="5">
        <f t="shared" si="2"/>
        <v>-2793731694.5705633</v>
      </c>
      <c r="N40" s="5">
        <f t="shared" si="6"/>
        <v>50368429.71466668</v>
      </c>
      <c r="O40" s="5">
        <f t="shared" si="4"/>
        <v>3384553546.3392205</v>
      </c>
    </row>
    <row r="41" spans="1:15" x14ac:dyDescent="0.2">
      <c r="A41" s="4">
        <v>45566</v>
      </c>
      <c r="B41" s="5">
        <f>(+'BOP GDP'!J41+'BOP GDP'!N41)</f>
        <v>6049756021.9547949</v>
      </c>
      <c r="C41" s="5">
        <f>-(+'BOP GDP'!K41+'BOP GDP'!O41)</f>
        <v>-6171877735.6127739</v>
      </c>
      <c r="D41" s="5">
        <f>('BOP GDP'!P41+'BOP GDP'!R41)</f>
        <v>2466229115.3179331</v>
      </c>
      <c r="E41" s="5">
        <f>-('BOP GDP'!Q41+'BOP GDP'!S41)</f>
        <v>928284893.88638353</v>
      </c>
      <c r="F41" s="5">
        <f>+'BOP GDP'!T41</f>
        <v>119263828.34079753</v>
      </c>
      <c r="I41" s="6">
        <f t="shared" si="3"/>
        <v>45566</v>
      </c>
      <c r="J41" s="5">
        <f t="shared" si="0"/>
        <v>2642887588.6206865</v>
      </c>
      <c r="K41" s="5">
        <f t="shared" si="6"/>
        <v>-2375706525.7003293</v>
      </c>
      <c r="L41" s="5">
        <f t="shared" si="6"/>
        <v>5396841781.4631481</v>
      </c>
      <c r="M41" s="5">
        <f t="shared" si="2"/>
        <v>-2719771285.306354</v>
      </c>
      <c r="N41" s="5">
        <f t="shared" si="6"/>
        <v>31137716.166918363</v>
      </c>
      <c r="O41" s="5">
        <f t="shared" si="4"/>
        <v>2975389275.2440691</v>
      </c>
    </row>
    <row r="42" spans="1:15" x14ac:dyDescent="0.2">
      <c r="A42" s="4">
        <v>45658</v>
      </c>
      <c r="B42" s="5">
        <f>(+'BOP GDP'!J42+'BOP GDP'!N42)</f>
        <v>1983671160.4575109</v>
      </c>
      <c r="C42" s="5">
        <f>-(+'BOP GDP'!K42+'BOP GDP'!O42)</f>
        <v>-3937697393.9507275</v>
      </c>
      <c r="D42" s="5">
        <f>('BOP GDP'!P42+'BOP GDP'!R42)</f>
        <v>10967392735.734676</v>
      </c>
      <c r="E42" s="5">
        <f>-('BOP GDP'!Q42+'BOP GDP'!S42)</f>
        <v>-7703900839.3770437</v>
      </c>
      <c r="F42" s="5">
        <f>+'BOP GDP'!T42</f>
        <v>86526102.601882994</v>
      </c>
      <c r="I42" s="6">
        <f t="shared" si="3"/>
        <v>45658</v>
      </c>
      <c r="J42" s="5">
        <f t="shared" si="0"/>
        <v>2535655695.7899284</v>
      </c>
      <c r="K42" s="5">
        <f t="shared" si="6"/>
        <v>-3112995154.9885044</v>
      </c>
      <c r="L42" s="5">
        <f t="shared" si="6"/>
        <v>6952860203.2400913</v>
      </c>
      <c r="M42" s="5">
        <f t="shared" si="2"/>
        <v>-3630429688.2410841</v>
      </c>
      <c r="N42" s="5">
        <f t="shared" si="6"/>
        <v>17150048.267267581</v>
      </c>
      <c r="O42" s="5">
        <f t="shared" si="4"/>
        <v>2762241104.067699</v>
      </c>
    </row>
    <row r="43" spans="1:15" x14ac:dyDescent="0.2">
      <c r="A43" s="4">
        <v>45748</v>
      </c>
      <c r="B43" s="5">
        <f>(+'BOP GDP'!J43+'BOP GDP'!N43)</f>
        <v>873898169.50037789</v>
      </c>
      <c r="C43" s="5">
        <f>-(+'BOP GDP'!K43+'BOP GDP'!O43)</f>
        <v>916925089.9077847</v>
      </c>
      <c r="D43" s="5">
        <f>('BOP GDP'!P43+'BOP GDP'!R43)</f>
        <v>7996741165.2165012</v>
      </c>
      <c r="E43" s="5">
        <f>-('BOP GDP'!Q43+'BOP GDP'!S43)</f>
        <v>-7569497143.5031013</v>
      </c>
      <c r="F43" s="5">
        <f>+'BOP GDP'!T43</f>
        <v>266683310.41071022</v>
      </c>
      <c r="I43" s="6">
        <f t="shared" si="3"/>
        <v>45748</v>
      </c>
      <c r="J43" s="5">
        <f t="shared" si="0"/>
        <v>2441109317.0582271</v>
      </c>
      <c r="K43" s="5">
        <f t="shared" si="6"/>
        <v>-2806323602.3056231</v>
      </c>
      <c r="L43" s="5">
        <f t="shared" si="6"/>
        <v>7788526323.2873993</v>
      </c>
      <c r="M43" s="5">
        <f t="shared" si="2"/>
        <v>-4775661988.6889915</v>
      </c>
      <c r="N43" s="5">
        <f t="shared" si="6"/>
        <v>47606712.678604051</v>
      </c>
      <c r="O43" s="5">
        <f t="shared" si="4"/>
        <v>2695256762.0296154</v>
      </c>
    </row>
    <row r="44" spans="1:15" x14ac:dyDescent="0.2">
      <c r="A44" s="4">
        <v>45839</v>
      </c>
      <c r="B44" s="5">
        <f>(+'BOP GDP'!J44+'BOP GDP'!N44)</f>
        <v>1045359425.9650817</v>
      </c>
      <c r="C44" s="5">
        <f>-(+'BOP GDP'!K44+'BOP GDP'!O44)</f>
        <v>-3602013424.365766</v>
      </c>
      <c r="D44" s="5">
        <f>('BOP GDP'!P44+'BOP GDP'!R44)</f>
        <v>4867638278.8782692</v>
      </c>
      <c r="E44" s="5">
        <f>-('BOP GDP'!Q44+'BOP GDP'!S44)</f>
        <v>-1395422032.7622912</v>
      </c>
      <c r="F44" s="5">
        <f>+'BOP GDP'!T44</f>
        <v>-23537652.497581743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AE7A1-A810-0A47-918E-BBC973BBBCCF}">
  <dimension ref="A1:M51"/>
  <sheetViews>
    <sheetView topLeftCell="E1" workbookViewId="0">
      <selection sqref="A1:M51"/>
    </sheetView>
  </sheetViews>
  <sheetFormatPr baseColWidth="10" defaultRowHeight="15" x14ac:dyDescent="0.2"/>
  <sheetData>
    <row r="1" spans="1:13" ht="160" x14ac:dyDescent="0.2">
      <c r="A1" s="1" t="s">
        <v>0</v>
      </c>
      <c r="B1" s="1" t="s">
        <v>14</v>
      </c>
      <c r="C1" s="1" t="s">
        <v>15</v>
      </c>
      <c r="D1" s="1" t="s">
        <v>16</v>
      </c>
      <c r="E1" s="1" t="s">
        <v>17</v>
      </c>
      <c r="F1" s="1" t="s">
        <v>18</v>
      </c>
      <c r="G1" s="1" t="s">
        <v>19</v>
      </c>
      <c r="H1" s="1" t="s">
        <v>136</v>
      </c>
      <c r="I1" s="1" t="s">
        <v>138</v>
      </c>
      <c r="J1" s="1" t="s">
        <v>134</v>
      </c>
      <c r="K1" s="1" t="s">
        <v>135</v>
      </c>
      <c r="L1" s="1" t="s">
        <v>20</v>
      </c>
      <c r="M1" s="1" t="s">
        <v>179</v>
      </c>
    </row>
    <row r="2" spans="1:13" x14ac:dyDescent="0.2">
      <c r="A2" s="2">
        <v>41275</v>
      </c>
      <c r="B2" s="3">
        <v>7851744096254.0098</v>
      </c>
      <c r="C2" s="3">
        <v>6582113069831.7305</v>
      </c>
      <c r="D2" s="3">
        <v>4512271586618.5898</v>
      </c>
      <c r="E2" s="3">
        <v>5292113080769.2305</v>
      </c>
      <c r="F2" s="3">
        <v>5633811523898.2402</v>
      </c>
      <c r="G2" s="3">
        <v>8956872975100.1602</v>
      </c>
      <c r="H2" s="3">
        <v>3398163800000</v>
      </c>
      <c r="I2" s="3">
        <v>4713273600000</v>
      </c>
      <c r="J2" s="3">
        <v>2239466800000</v>
      </c>
      <c r="K2" s="3">
        <v>4295031200000</v>
      </c>
      <c r="L2" s="3">
        <v>673610973677.88501</v>
      </c>
      <c r="M2" s="3">
        <v>-2228690843890.2202</v>
      </c>
    </row>
    <row r="3" spans="1:13" x14ac:dyDescent="0.2">
      <c r="A3" s="2">
        <v>41365</v>
      </c>
      <c r="B3" s="3">
        <v>7995288666446.3096</v>
      </c>
      <c r="C3" s="3">
        <v>6690343037139.4199</v>
      </c>
      <c r="D3" s="3">
        <v>4528440457772.4404</v>
      </c>
      <c r="E3" s="3">
        <v>5228519409615.3799</v>
      </c>
      <c r="F3" s="3">
        <v>5493595899859.7803</v>
      </c>
      <c r="G3" s="3">
        <v>8926597327984.7793</v>
      </c>
      <c r="H3" s="3">
        <v>3324077800000</v>
      </c>
      <c r="I3" s="3">
        <v>4686676600000</v>
      </c>
      <c r="J3" s="3">
        <v>2175536800000</v>
      </c>
      <c r="K3" s="3">
        <v>4249849600000</v>
      </c>
      <c r="L3" s="3">
        <v>569741444831.73096</v>
      </c>
      <c r="M3" s="3">
        <v>-2343894164082.5298</v>
      </c>
    </row>
    <row r="4" spans="1:13" x14ac:dyDescent="0.2">
      <c r="A4" s="2">
        <v>41456</v>
      </c>
      <c r="B4" s="3">
        <v>7982635126462.3398</v>
      </c>
      <c r="C4" s="3">
        <v>6686356430889.4199</v>
      </c>
      <c r="D4" s="3">
        <v>4429366751762.8203</v>
      </c>
      <c r="E4" s="3">
        <v>5073751414182.6904</v>
      </c>
      <c r="F4" s="3">
        <v>5649594451141.8301</v>
      </c>
      <c r="G4" s="3">
        <v>9132150794811.6992</v>
      </c>
      <c r="H4" s="3">
        <v>3318188700000</v>
      </c>
      <c r="I4" s="3">
        <v>4677523100000</v>
      </c>
      <c r="J4" s="3">
        <v>2282912500000</v>
      </c>
      <c r="K4" s="3">
        <v>4395373200000</v>
      </c>
      <c r="L4" s="3">
        <v>585956077203.526</v>
      </c>
      <c r="M4" s="3">
        <v>-2321128043409.46</v>
      </c>
    </row>
    <row r="5" spans="1:13" x14ac:dyDescent="0.2">
      <c r="A5" s="2">
        <v>41548</v>
      </c>
      <c r="B5" s="3">
        <v>8232438610837.3398</v>
      </c>
      <c r="C5" s="3">
        <v>6871417462139.4199</v>
      </c>
      <c r="D5" s="3">
        <v>4456862403846.1504</v>
      </c>
      <c r="E5" s="3">
        <v>4995885895432.6904</v>
      </c>
      <c r="F5" s="3">
        <v>5645386325100.1602</v>
      </c>
      <c r="G5" s="3">
        <v>9210879402103.3691</v>
      </c>
      <c r="H5" s="3">
        <v>3285395200000</v>
      </c>
      <c r="I5" s="3">
        <v>4620603400000</v>
      </c>
      <c r="J5" s="3">
        <v>2398646600000</v>
      </c>
      <c r="K5" s="3">
        <v>4588169800000</v>
      </c>
      <c r="L5" s="3">
        <v>551722004286.85901</v>
      </c>
      <c r="M5" s="3">
        <v>-2299884248617.79</v>
      </c>
    </row>
    <row r="6" spans="1:13" x14ac:dyDescent="0.2">
      <c r="A6" s="2">
        <v>41640</v>
      </c>
      <c r="B6" s="3">
        <v>8227575996254.0098</v>
      </c>
      <c r="C6" s="3">
        <v>6898063269831.7305</v>
      </c>
      <c r="D6" s="3">
        <v>4426482486618.5898</v>
      </c>
      <c r="E6" s="3">
        <v>4876443780769.2305</v>
      </c>
      <c r="F6" s="3">
        <v>5778595623898.2402</v>
      </c>
      <c r="G6" s="3">
        <v>9400589075100.1602</v>
      </c>
      <c r="H6" s="3">
        <v>3340366100000</v>
      </c>
      <c r="I6" s="3">
        <v>4693102200000</v>
      </c>
      <c r="J6" s="3">
        <v>2442048600000</v>
      </c>
      <c r="K6" s="3">
        <v>4758918600000</v>
      </c>
      <c r="L6" s="3">
        <v>556465173677.88501</v>
      </c>
      <c r="M6" s="3">
        <v>-2312875743890.2202</v>
      </c>
    </row>
    <row r="7" spans="1:13" x14ac:dyDescent="0.2">
      <c r="A7" s="2">
        <v>41730</v>
      </c>
      <c r="B7" s="3">
        <v>8394404566446.3096</v>
      </c>
      <c r="C7" s="3">
        <v>6959111337139.4199</v>
      </c>
      <c r="D7" s="3">
        <v>4614091557772.4404</v>
      </c>
      <c r="E7" s="3">
        <v>4965743109615.3799</v>
      </c>
      <c r="F7" s="3">
        <v>6107183699859.7803</v>
      </c>
      <c r="G7" s="3">
        <v>9874108027984.7793</v>
      </c>
      <c r="H7" s="3">
        <v>3487513500000</v>
      </c>
      <c r="I7" s="3">
        <v>4888974400000</v>
      </c>
      <c r="J7" s="3">
        <v>2625688900000</v>
      </c>
      <c r="K7" s="3">
        <v>4995062500000</v>
      </c>
      <c r="L7" s="3">
        <v>588473944831.73096</v>
      </c>
      <c r="M7" s="3">
        <v>-2212284364082.5298</v>
      </c>
    </row>
    <row r="8" spans="1:13" x14ac:dyDescent="0.2">
      <c r="A8" s="2">
        <v>41821</v>
      </c>
      <c r="B8" s="3">
        <v>8701968126462.3398</v>
      </c>
      <c r="C8" s="3">
        <v>7166538830889.4199</v>
      </c>
      <c r="D8" s="3">
        <v>4770357251762.8203</v>
      </c>
      <c r="E8" s="3">
        <v>5163823314182.6904</v>
      </c>
      <c r="F8" s="3">
        <v>6520535951141.8301</v>
      </c>
      <c r="G8" s="3">
        <v>10165808394811.699</v>
      </c>
      <c r="H8" s="3">
        <v>3687958400000</v>
      </c>
      <c r="I8" s="3">
        <v>4979200400000</v>
      </c>
      <c r="J8" s="3">
        <v>2784084200000</v>
      </c>
      <c r="K8" s="3">
        <v>5127353400000</v>
      </c>
      <c r="L8" s="3">
        <v>596125477203.526</v>
      </c>
      <c r="M8" s="3">
        <v>-2003099943409.46</v>
      </c>
    </row>
    <row r="9" spans="1:13" x14ac:dyDescent="0.2">
      <c r="A9" s="2">
        <v>41913</v>
      </c>
      <c r="B9" s="3">
        <v>9573642510837.3398</v>
      </c>
      <c r="C9" s="3">
        <v>7916074762139.4199</v>
      </c>
      <c r="D9" s="3">
        <v>5047090303846.1504</v>
      </c>
      <c r="E9" s="3">
        <v>5465717895432.6904</v>
      </c>
      <c r="F9" s="3">
        <v>6647695425100.1602</v>
      </c>
      <c r="G9" s="3">
        <v>10518845302103.4</v>
      </c>
      <c r="H9" s="3">
        <v>3796398000000</v>
      </c>
      <c r="I9" s="3">
        <v>5210703400000</v>
      </c>
      <c r="J9" s="3">
        <v>2889953000000</v>
      </c>
      <c r="K9" s="3">
        <v>5306035600000</v>
      </c>
      <c r="L9" s="3">
        <v>621789404286.85901</v>
      </c>
      <c r="M9" s="3">
        <v>-2103376648617.79</v>
      </c>
    </row>
    <row r="10" spans="1:13" x14ac:dyDescent="0.2">
      <c r="A10" s="2">
        <v>42005</v>
      </c>
      <c r="B10" s="3">
        <v>10573075296254</v>
      </c>
      <c r="C10" s="3">
        <v>8787797069831.7305</v>
      </c>
      <c r="D10" s="3">
        <v>5334740286618.5898</v>
      </c>
      <c r="E10" s="3">
        <v>5681990580769.2305</v>
      </c>
      <c r="F10" s="3">
        <v>7423711223898.2402</v>
      </c>
      <c r="G10" s="3">
        <v>11858842375100.199</v>
      </c>
      <c r="H10" s="3">
        <v>4172578700000</v>
      </c>
      <c r="I10" s="3">
        <v>5636373600000</v>
      </c>
      <c r="J10" s="3">
        <v>3254951600000</v>
      </c>
      <c r="K10" s="3">
        <v>6273900600000</v>
      </c>
      <c r="L10" s="3">
        <v>675899273677.88501</v>
      </c>
      <c r="M10" s="3">
        <v>-2417347143890.2202</v>
      </c>
    </row>
    <row r="11" spans="1:13" x14ac:dyDescent="0.2">
      <c r="A11" s="2">
        <v>42095</v>
      </c>
      <c r="B11" s="3">
        <v>10670436366446.301</v>
      </c>
      <c r="C11" s="3">
        <v>8927670337139.4199</v>
      </c>
      <c r="D11" s="3">
        <v>5168466257772.4404</v>
      </c>
      <c r="E11" s="3">
        <v>5566201909615.3799</v>
      </c>
      <c r="F11" s="3">
        <v>7339166999859.7803</v>
      </c>
      <c r="G11" s="3">
        <v>11467293727984.801</v>
      </c>
      <c r="H11" s="3">
        <v>4132997900000</v>
      </c>
      <c r="I11" s="3">
        <v>5419013500000</v>
      </c>
      <c r="J11" s="3">
        <v>3212187900000</v>
      </c>
      <c r="K11" s="3">
        <v>6058209000000</v>
      </c>
      <c r="L11" s="3">
        <v>663797244831.73096</v>
      </c>
      <c r="M11" s="3">
        <v>-2186412864082.53</v>
      </c>
    </row>
    <row r="12" spans="1:13" x14ac:dyDescent="0.2">
      <c r="A12" s="2">
        <v>42186</v>
      </c>
      <c r="B12" s="3">
        <v>10698216826462.301</v>
      </c>
      <c r="C12" s="3">
        <v>9093417730889.4199</v>
      </c>
      <c r="D12" s="3">
        <v>5060335651762.8203</v>
      </c>
      <c r="E12" s="3">
        <v>5535470314182.6904</v>
      </c>
      <c r="F12" s="3">
        <v>7060236951141.8301</v>
      </c>
      <c r="G12" s="3">
        <v>10972496294811.699</v>
      </c>
      <c r="H12" s="3">
        <v>4099918600000</v>
      </c>
      <c r="I12" s="3">
        <v>5318339400000</v>
      </c>
      <c r="J12" s="3">
        <v>2911825100000</v>
      </c>
      <c r="K12" s="3">
        <v>5594902400000</v>
      </c>
      <c r="L12" s="3">
        <v>643446377203.526</v>
      </c>
      <c r="M12" s="3">
        <v>-2205142443409.46</v>
      </c>
    </row>
    <row r="13" spans="1:13" x14ac:dyDescent="0.2">
      <c r="A13" s="2">
        <v>42278</v>
      </c>
      <c r="B13" s="3">
        <v>11290337010837.301</v>
      </c>
      <c r="C13" s="3">
        <v>9581203562139.4199</v>
      </c>
      <c r="D13" s="3">
        <v>5106223403846.1504</v>
      </c>
      <c r="E13" s="3">
        <v>5574432295432.6904</v>
      </c>
      <c r="F13" s="3">
        <v>7274753925100.1602</v>
      </c>
      <c r="G13" s="3">
        <v>11287452002103.4</v>
      </c>
      <c r="H13" s="3">
        <v>4234384500000</v>
      </c>
      <c r="I13" s="3">
        <v>5359889300000</v>
      </c>
      <c r="J13" s="3">
        <v>3079024900000</v>
      </c>
      <c r="K13" s="3">
        <v>5925456500000</v>
      </c>
      <c r="L13" s="3">
        <v>653819604286.85901</v>
      </c>
      <c r="M13" s="3">
        <v>-2186536048617.79</v>
      </c>
    </row>
    <row r="14" spans="1:13" x14ac:dyDescent="0.2">
      <c r="A14" s="2">
        <v>42370</v>
      </c>
      <c r="B14" s="3">
        <v>11144264796254</v>
      </c>
      <c r="C14" s="3">
        <v>9501589069831.7305</v>
      </c>
      <c r="D14" s="3">
        <v>4857739586618.5898</v>
      </c>
      <c r="E14" s="3">
        <v>5497686980769.2305</v>
      </c>
      <c r="F14" s="3">
        <v>7214253123898.2402</v>
      </c>
      <c r="G14" s="3">
        <v>10843591775100.199</v>
      </c>
      <c r="H14" s="3">
        <v>4335077400000</v>
      </c>
      <c r="I14" s="3">
        <v>5344849700000</v>
      </c>
      <c r="J14" s="3">
        <v>2882994800000</v>
      </c>
      <c r="K14" s="3">
        <v>5550173900000</v>
      </c>
      <c r="L14" s="3">
        <v>661070873677.88501</v>
      </c>
      <c r="M14" s="3">
        <v>-2009338943890.22</v>
      </c>
    </row>
    <row r="15" spans="1:13" x14ac:dyDescent="0.2">
      <c r="A15" s="2">
        <v>42461</v>
      </c>
      <c r="B15" s="3">
        <v>11366585466446.301</v>
      </c>
      <c r="C15" s="3">
        <v>9646335237139.4199</v>
      </c>
      <c r="D15" s="3">
        <v>5070240857772.4404</v>
      </c>
      <c r="E15" s="3">
        <v>5739679909615.3799</v>
      </c>
      <c r="F15" s="3">
        <v>7546983199859.7803</v>
      </c>
      <c r="G15" s="3">
        <v>11002132527984.801</v>
      </c>
      <c r="H15" s="3">
        <v>4573469900000</v>
      </c>
      <c r="I15" s="3">
        <v>5375345400000</v>
      </c>
      <c r="J15" s="3">
        <v>2979532000000</v>
      </c>
      <c r="K15" s="3">
        <v>5636716000000</v>
      </c>
      <c r="L15" s="3">
        <v>727079444831.73096</v>
      </c>
      <c r="M15" s="3">
        <v>-1760712264082.53</v>
      </c>
    </row>
    <row r="16" spans="1:13" x14ac:dyDescent="0.2">
      <c r="A16" s="2">
        <v>42552</v>
      </c>
      <c r="B16" s="3">
        <v>11513095126462.301</v>
      </c>
      <c r="C16" s="3">
        <v>9685486230889.4199</v>
      </c>
      <c r="D16" s="3">
        <v>5064479451762.8203</v>
      </c>
      <c r="E16" s="3">
        <v>5881186314182.6904</v>
      </c>
      <c r="F16" s="3">
        <v>7852967651141.8301</v>
      </c>
      <c r="G16" s="3">
        <v>11260284794811.699</v>
      </c>
      <c r="H16" s="3">
        <v>4695843700000</v>
      </c>
      <c r="I16" s="3">
        <v>5335374000000</v>
      </c>
      <c r="J16" s="3">
        <v>3108630700000</v>
      </c>
      <c r="K16" s="3">
        <v>5865656300000</v>
      </c>
      <c r="L16" s="3">
        <v>725969277203.526</v>
      </c>
      <c r="M16" s="3">
        <v>-1747047543409.46</v>
      </c>
    </row>
    <row r="17" spans="1:13" x14ac:dyDescent="0.2">
      <c r="A17" s="2">
        <v>42644</v>
      </c>
      <c r="B17" s="3">
        <v>11874923110837.301</v>
      </c>
      <c r="C17" s="3">
        <v>9901596862139.4199</v>
      </c>
      <c r="D17" s="3">
        <v>5207554903846.1504</v>
      </c>
      <c r="E17" s="3">
        <v>6060936695432.6904</v>
      </c>
      <c r="F17" s="3">
        <v>7952176125100.1602</v>
      </c>
      <c r="G17" s="3">
        <v>11373490602103.4</v>
      </c>
      <c r="H17" s="3">
        <v>4719764500000</v>
      </c>
      <c r="I17" s="3">
        <v>5210472600000</v>
      </c>
      <c r="J17" s="3">
        <v>3271067100000</v>
      </c>
      <c r="K17" s="3">
        <v>6160911700000</v>
      </c>
      <c r="L17" s="3">
        <v>716963304286.85901</v>
      </c>
      <c r="M17" s="3">
        <v>-1664084748617.79</v>
      </c>
    </row>
    <row r="18" spans="1:13" x14ac:dyDescent="0.2">
      <c r="A18" s="2">
        <v>42736</v>
      </c>
      <c r="B18" s="3">
        <v>12099409696254</v>
      </c>
      <c r="C18" s="3">
        <v>10168280869831.699</v>
      </c>
      <c r="D18" s="3">
        <v>5262851886618.5898</v>
      </c>
      <c r="E18" s="3">
        <v>6196756580769.2305</v>
      </c>
      <c r="F18" s="3">
        <v>8362137023898.2402</v>
      </c>
      <c r="G18" s="3">
        <v>11644906075100.199</v>
      </c>
      <c r="H18" s="3">
        <v>4955920800000</v>
      </c>
      <c r="I18" s="3">
        <v>5208873100000</v>
      </c>
      <c r="J18" s="3">
        <v>3410035300000</v>
      </c>
      <c r="K18" s="3">
        <v>6487464800000</v>
      </c>
      <c r="L18" s="3">
        <v>712350273677.88501</v>
      </c>
      <c r="M18" s="3">
        <v>-1659213543890.22</v>
      </c>
    </row>
    <row r="19" spans="1:13" x14ac:dyDescent="0.2">
      <c r="A19" s="2">
        <v>42826</v>
      </c>
      <c r="B19" s="3">
        <v>11901762166446.301</v>
      </c>
      <c r="C19" s="3">
        <v>10053727737139.4</v>
      </c>
      <c r="D19" s="3">
        <v>5156607257772.4404</v>
      </c>
      <c r="E19" s="3">
        <v>6105118909615.3799</v>
      </c>
      <c r="F19" s="3">
        <v>8294394999859.7803</v>
      </c>
      <c r="G19" s="3">
        <v>11534314127984.801</v>
      </c>
      <c r="H19" s="3">
        <v>4900029700000</v>
      </c>
      <c r="I19" s="3">
        <v>5039108800000</v>
      </c>
      <c r="J19" s="3">
        <v>3400383900000</v>
      </c>
      <c r="K19" s="3">
        <v>6505134200000</v>
      </c>
      <c r="L19" s="3">
        <v>688242444831.73096</v>
      </c>
      <c r="M19" s="3">
        <v>-1723902764082.53</v>
      </c>
    </row>
    <row r="20" spans="1:13" x14ac:dyDescent="0.2">
      <c r="A20" s="2">
        <v>42917</v>
      </c>
      <c r="B20" s="3">
        <v>11655191926462.301</v>
      </c>
      <c r="C20" s="3">
        <v>9866401530889.4199</v>
      </c>
      <c r="D20" s="3">
        <v>5121781651762.8203</v>
      </c>
      <c r="E20" s="3">
        <v>6102603714182.6904</v>
      </c>
      <c r="F20" s="3">
        <v>8478968451141.8301</v>
      </c>
      <c r="G20" s="3">
        <v>11667215994811.699</v>
      </c>
      <c r="H20" s="3">
        <v>4943239800000</v>
      </c>
      <c r="I20" s="3">
        <v>4953197900000</v>
      </c>
      <c r="J20" s="3">
        <v>3487235400000</v>
      </c>
      <c r="K20" s="3">
        <v>6654763600000</v>
      </c>
      <c r="L20" s="3">
        <v>674161877203.526</v>
      </c>
      <c r="M20" s="3">
        <v>-1792219443409.46</v>
      </c>
    </row>
    <row r="21" spans="1:13" x14ac:dyDescent="0.2">
      <c r="A21" s="2">
        <v>43009</v>
      </c>
      <c r="B21" s="3">
        <v>11633414910837.301</v>
      </c>
      <c r="C21" s="3">
        <v>9909577662139.4199</v>
      </c>
      <c r="D21" s="3">
        <v>5221263503846.1504</v>
      </c>
      <c r="E21" s="3">
        <v>6167173295432.6904</v>
      </c>
      <c r="F21" s="3">
        <v>8607932125100.1602</v>
      </c>
      <c r="G21" s="3">
        <v>11634854602103.4</v>
      </c>
      <c r="H21" s="3">
        <v>4990030700000</v>
      </c>
      <c r="I21" s="3">
        <v>4851600700000</v>
      </c>
      <c r="J21" s="3">
        <v>3656556900000</v>
      </c>
      <c r="K21" s="3">
        <v>6781147700000</v>
      </c>
      <c r="L21" s="3">
        <v>679289404286.85901</v>
      </c>
      <c r="M21" s="3">
        <v>-1664785048617.79</v>
      </c>
    </row>
    <row r="22" spans="1:13" x14ac:dyDescent="0.2">
      <c r="A22" s="2">
        <v>43101</v>
      </c>
      <c r="B22" s="3">
        <v>11541044196254</v>
      </c>
      <c r="C22" s="3">
        <v>9713873169831.7305</v>
      </c>
      <c r="D22" s="3">
        <v>5049104686618.5898</v>
      </c>
      <c r="E22" s="3">
        <v>6118783280769.2305</v>
      </c>
      <c r="F22" s="3">
        <v>8635316623898.2402</v>
      </c>
      <c r="G22" s="3">
        <v>11553106875100.199</v>
      </c>
      <c r="H22" s="3">
        <v>5056519300000</v>
      </c>
      <c r="I22" s="3">
        <v>4946389000000</v>
      </c>
      <c r="J22" s="3">
        <v>3582616400000</v>
      </c>
      <c r="K22" s="3">
        <v>6658149700000</v>
      </c>
      <c r="L22" s="3">
        <v>658980173677.88501</v>
      </c>
      <c r="M22" s="3">
        <v>-1611641743890.22</v>
      </c>
    </row>
    <row r="23" spans="1:13" x14ac:dyDescent="0.2">
      <c r="A23" s="2">
        <v>43191</v>
      </c>
      <c r="B23" s="3">
        <v>11889655566446.301</v>
      </c>
      <c r="C23" s="3">
        <v>9889600237139.4199</v>
      </c>
      <c r="D23" s="3">
        <v>5331898257772.4404</v>
      </c>
      <c r="E23" s="3">
        <v>6440755909615.3799</v>
      </c>
      <c r="F23" s="3">
        <v>8855706999859.7793</v>
      </c>
      <c r="G23" s="3">
        <v>11756053227984.801</v>
      </c>
      <c r="H23" s="3">
        <v>5108122700000</v>
      </c>
      <c r="I23" s="3">
        <v>4882588400000</v>
      </c>
      <c r="J23" s="3">
        <v>3753603100000</v>
      </c>
      <c r="K23" s="3">
        <v>6883393700000</v>
      </c>
      <c r="L23" s="3">
        <v>695404544831.73096</v>
      </c>
      <c r="M23" s="3">
        <v>-1429658164082.53</v>
      </c>
    </row>
    <row r="24" spans="1:13" x14ac:dyDescent="0.2">
      <c r="A24" s="2">
        <v>43282</v>
      </c>
      <c r="B24" s="3">
        <v>11865707926462.301</v>
      </c>
      <c r="C24" s="3">
        <v>9812973830889.4199</v>
      </c>
      <c r="D24" s="3">
        <v>5375039451762.8203</v>
      </c>
      <c r="E24" s="3">
        <v>6509540114182.6904</v>
      </c>
      <c r="F24" s="3">
        <v>9051516751141.8301</v>
      </c>
      <c r="G24" s="3">
        <v>11855853394811.699</v>
      </c>
      <c r="H24" s="3">
        <v>5117506000000</v>
      </c>
      <c r="I24" s="3">
        <v>4863081200000</v>
      </c>
      <c r="J24" s="3">
        <v>3885517500000</v>
      </c>
      <c r="K24" s="3">
        <v>6933517700000</v>
      </c>
      <c r="L24" s="3">
        <v>673111577203.526</v>
      </c>
      <c r="M24" s="3">
        <v>-1308870743409.46</v>
      </c>
    </row>
    <row r="25" spans="1:13" x14ac:dyDescent="0.2">
      <c r="A25" s="2">
        <v>43374</v>
      </c>
      <c r="B25" s="3">
        <v>11574359510837.301</v>
      </c>
      <c r="C25" s="3">
        <v>9702858162139.4199</v>
      </c>
      <c r="D25" s="3">
        <v>5570735003846.1504</v>
      </c>
      <c r="E25" s="3">
        <v>6612110895432.6904</v>
      </c>
      <c r="F25" s="3">
        <v>8573953125100.1602</v>
      </c>
      <c r="G25" s="3">
        <v>11280106602103.4</v>
      </c>
      <c r="H25" s="3">
        <v>5136317700000</v>
      </c>
      <c r="I25" s="3">
        <v>4825565000000</v>
      </c>
      <c r="J25" s="3">
        <v>3476290900000</v>
      </c>
      <c r="K25" s="3">
        <v>6452435400000</v>
      </c>
      <c r="L25" s="3">
        <v>728680204286.85901</v>
      </c>
      <c r="M25" s="3">
        <v>-1255136248617.79</v>
      </c>
    </row>
    <row r="26" spans="1:13" x14ac:dyDescent="0.2">
      <c r="A26" s="2">
        <v>43466</v>
      </c>
      <c r="B26" s="3">
        <v>11862990796254</v>
      </c>
      <c r="C26" s="3">
        <v>9816513169831.7305</v>
      </c>
      <c r="D26" s="3">
        <v>5653054686618.5898</v>
      </c>
      <c r="E26" s="3">
        <v>6599430280769.2305</v>
      </c>
      <c r="F26" s="3">
        <v>9276012823898.2402</v>
      </c>
      <c r="G26" s="3">
        <v>12059228275100.199</v>
      </c>
      <c r="H26" s="3">
        <v>5407166100000</v>
      </c>
      <c r="I26" s="3">
        <v>5108691800000</v>
      </c>
      <c r="J26" s="3">
        <v>3872665800000</v>
      </c>
      <c r="K26" s="3">
        <v>7001968400000</v>
      </c>
      <c r="L26" s="3">
        <v>726925573677.88501</v>
      </c>
      <c r="M26" s="3">
        <v>-1072161343890.22</v>
      </c>
    </row>
    <row r="27" spans="1:13" x14ac:dyDescent="0.2">
      <c r="A27" s="2">
        <v>43556</v>
      </c>
      <c r="B27" s="3">
        <v>11840041766446.301</v>
      </c>
      <c r="C27" s="3">
        <v>9919938737139.4199</v>
      </c>
      <c r="D27" s="3">
        <v>5917354357772.4404</v>
      </c>
      <c r="E27" s="3">
        <v>6728000009615.3799</v>
      </c>
      <c r="F27" s="3">
        <v>9392177999859.7793</v>
      </c>
      <c r="G27" s="3">
        <v>12374829827984.801</v>
      </c>
      <c r="H27" s="3">
        <v>5487612200000</v>
      </c>
      <c r="I27" s="3">
        <v>5196945800000</v>
      </c>
      <c r="J27" s="3">
        <v>3910584400000</v>
      </c>
      <c r="K27" s="3">
        <v>7187812900000</v>
      </c>
      <c r="L27" s="3">
        <v>776194144831.73096</v>
      </c>
      <c r="M27" s="3">
        <v>-1200107964082.53</v>
      </c>
    </row>
    <row r="28" spans="1:13" x14ac:dyDescent="0.2">
      <c r="A28" s="2">
        <v>43647</v>
      </c>
      <c r="B28" s="3">
        <v>12210429226462.301</v>
      </c>
      <c r="C28" s="3">
        <v>10151356430889.4</v>
      </c>
      <c r="D28" s="3">
        <v>6149134351762.8203</v>
      </c>
      <c r="E28" s="3">
        <v>6881886814182.6904</v>
      </c>
      <c r="F28" s="3">
        <v>9895174151141.8301</v>
      </c>
      <c r="G28" s="3">
        <v>13023477194811.699</v>
      </c>
      <c r="H28" s="3">
        <v>5816211200000</v>
      </c>
      <c r="I28" s="3">
        <v>5404972500000</v>
      </c>
      <c r="J28" s="3">
        <v>4030469700000</v>
      </c>
      <c r="K28" s="3">
        <v>7559250200000</v>
      </c>
      <c r="L28" s="3">
        <v>826202077203.526</v>
      </c>
      <c r="M28" s="3">
        <v>-1088489943409.46</v>
      </c>
    </row>
    <row r="29" spans="1:13" x14ac:dyDescent="0.2">
      <c r="A29" s="2">
        <v>43739</v>
      </c>
      <c r="B29" s="3">
        <v>12001038210837.301</v>
      </c>
      <c r="C29" s="3">
        <v>9938941262139.4199</v>
      </c>
      <c r="D29" s="3">
        <v>5928792703846.1504</v>
      </c>
      <c r="E29" s="3">
        <v>6644219895432.6904</v>
      </c>
      <c r="F29" s="3">
        <v>10073593225100.199</v>
      </c>
      <c r="G29" s="3">
        <v>13097221202103.4</v>
      </c>
      <c r="H29" s="3">
        <v>5796190300000</v>
      </c>
      <c r="I29" s="3">
        <v>5229204700000</v>
      </c>
      <c r="J29" s="3">
        <v>4316058500000</v>
      </c>
      <c r="K29" s="3">
        <v>7865910300000</v>
      </c>
      <c r="L29" s="3">
        <v>823179404286.85901</v>
      </c>
      <c r="M29" s="3">
        <v>-932259748617.78796</v>
      </c>
    </row>
    <row r="30" spans="1:13" x14ac:dyDescent="0.2">
      <c r="A30" s="2">
        <v>43831</v>
      </c>
      <c r="B30" s="3">
        <v>11649348096254</v>
      </c>
      <c r="C30" s="3">
        <v>9855499969831.7305</v>
      </c>
      <c r="D30" s="3">
        <v>6420505386618.5898</v>
      </c>
      <c r="E30" s="3">
        <v>6977042980769.2305</v>
      </c>
      <c r="F30" s="3">
        <v>9089436223898.2402</v>
      </c>
      <c r="G30" s="3">
        <v>11749614775100.199</v>
      </c>
      <c r="H30" s="3">
        <v>5498440200000</v>
      </c>
      <c r="I30" s="3">
        <v>5337357000000</v>
      </c>
      <c r="J30" s="3">
        <v>3594815100000</v>
      </c>
      <c r="K30" s="3">
        <v>6463689500000</v>
      </c>
      <c r="L30" s="3">
        <v>852063373677.88501</v>
      </c>
      <c r="M30" s="3">
        <v>-643379643890.224</v>
      </c>
    </row>
    <row r="31" spans="1:13" x14ac:dyDescent="0.2">
      <c r="A31" s="2">
        <v>43922</v>
      </c>
      <c r="B31" s="3">
        <v>11769501366446.301</v>
      </c>
      <c r="C31" s="3">
        <v>9970326137139.4199</v>
      </c>
      <c r="D31" s="3">
        <v>6088581357772.4404</v>
      </c>
      <c r="E31" s="3">
        <v>6752563609615.3799</v>
      </c>
      <c r="F31" s="3">
        <v>10056242599859.801</v>
      </c>
      <c r="G31" s="3">
        <v>12717634527984.801</v>
      </c>
      <c r="H31" s="3">
        <v>5906422200000</v>
      </c>
      <c r="I31" s="3">
        <v>5487683900000</v>
      </c>
      <c r="J31" s="3">
        <v>4155839000000</v>
      </c>
      <c r="K31" s="3">
        <v>7239879500000</v>
      </c>
      <c r="L31" s="3">
        <v>910366444831.73096</v>
      </c>
      <c r="M31" s="3">
        <v>-665738264082.53198</v>
      </c>
    </row>
    <row r="32" spans="1:13" x14ac:dyDescent="0.2">
      <c r="A32" s="2">
        <v>44013</v>
      </c>
      <c r="B32" s="3">
        <v>11589607026462.301</v>
      </c>
      <c r="C32" s="3">
        <v>9846543930889.4199</v>
      </c>
      <c r="D32" s="3">
        <v>6045223351762.8203</v>
      </c>
      <c r="E32" s="3">
        <v>6652366314182.6904</v>
      </c>
      <c r="F32" s="3">
        <v>10247564451141.801</v>
      </c>
      <c r="G32" s="3">
        <v>12920966794811.699</v>
      </c>
      <c r="H32" s="3">
        <v>5827265300000</v>
      </c>
      <c r="I32" s="3">
        <v>5477448100000</v>
      </c>
      <c r="J32" s="3">
        <v>4371805900000</v>
      </c>
      <c r="K32" s="3">
        <v>7384264200000</v>
      </c>
      <c r="L32" s="3">
        <v>908712477203.526</v>
      </c>
      <c r="M32" s="3">
        <v>-700641643409.45496</v>
      </c>
    </row>
    <row r="33" spans="1:13" x14ac:dyDescent="0.2">
      <c r="A33" s="2">
        <v>44105</v>
      </c>
      <c r="B33" s="3">
        <v>11554742410837.301</v>
      </c>
      <c r="C33" s="3">
        <v>9781290762139.4199</v>
      </c>
      <c r="D33" s="3">
        <v>6011976703846.1504</v>
      </c>
      <c r="E33" s="3">
        <v>6887511095432.6904</v>
      </c>
      <c r="F33" s="3">
        <v>10871371325100.199</v>
      </c>
      <c r="G33" s="3">
        <v>13177995802103.4</v>
      </c>
      <c r="H33" s="3">
        <v>5959651500000</v>
      </c>
      <c r="I33" s="3">
        <v>5191935200000</v>
      </c>
      <c r="J33" s="3">
        <v>4950375300000</v>
      </c>
      <c r="K33" s="3">
        <v>7983954500000</v>
      </c>
      <c r="L33" s="3">
        <v>889364504286.85901</v>
      </c>
      <c r="M33" s="3">
        <v>-586878848617.78796</v>
      </c>
    </row>
    <row r="34" spans="1:13" x14ac:dyDescent="0.2">
      <c r="A34" s="2">
        <v>44197</v>
      </c>
      <c r="B34" s="3">
        <v>11863576596254</v>
      </c>
      <c r="C34" s="3">
        <v>9870623969831.7305</v>
      </c>
      <c r="D34" s="3">
        <v>6027063886618.5898</v>
      </c>
      <c r="E34" s="3">
        <v>7017150580769.2305</v>
      </c>
      <c r="F34" s="3">
        <v>11707240323898.199</v>
      </c>
      <c r="G34" s="3">
        <v>13834590575100.199</v>
      </c>
      <c r="H34" s="3">
        <v>6192163700000</v>
      </c>
      <c r="I34" s="3">
        <v>5308026900000</v>
      </c>
      <c r="J34" s="3">
        <v>5518895600000</v>
      </c>
      <c r="K34" s="3">
        <v>8577995600000</v>
      </c>
      <c r="L34" s="3">
        <v>835212673677.88501</v>
      </c>
      <c r="M34" s="3">
        <v>-389517343890.224</v>
      </c>
    </row>
    <row r="35" spans="1:13" x14ac:dyDescent="0.2">
      <c r="A35" s="2">
        <v>44287</v>
      </c>
      <c r="B35" s="3">
        <v>11951534566446.301</v>
      </c>
      <c r="C35" s="3">
        <v>9922051137139.4199</v>
      </c>
      <c r="D35" s="3">
        <v>6105353257772.4404</v>
      </c>
      <c r="E35" s="3">
        <v>7096156309615.3799</v>
      </c>
      <c r="F35" s="3">
        <v>12223091899859.801</v>
      </c>
      <c r="G35" s="3">
        <v>14293027127984.801</v>
      </c>
      <c r="H35" s="3">
        <v>6310224800000</v>
      </c>
      <c r="I35" s="3">
        <v>5261637000000</v>
      </c>
      <c r="J35" s="3">
        <v>5918885900000</v>
      </c>
      <c r="K35" s="3">
        <v>9041319100000</v>
      </c>
      <c r="L35" s="3">
        <v>874543644831.73096</v>
      </c>
      <c r="M35" s="3">
        <v>-263901064082.53201</v>
      </c>
    </row>
    <row r="36" spans="1:13" x14ac:dyDescent="0.2">
      <c r="A36" s="2">
        <v>44378</v>
      </c>
      <c r="B36" s="3">
        <v>12252226226462.301</v>
      </c>
      <c r="C36" s="3">
        <v>10079534830889.4</v>
      </c>
      <c r="D36" s="3">
        <v>6238860551762.8203</v>
      </c>
      <c r="E36" s="3">
        <v>7438229714182.6904</v>
      </c>
      <c r="F36" s="3">
        <v>12521241851141.801</v>
      </c>
      <c r="G36" s="3">
        <v>14678955994811.699</v>
      </c>
      <c r="H36" s="3">
        <v>6449562400000</v>
      </c>
      <c r="I36" s="3">
        <v>5267358400000</v>
      </c>
      <c r="J36" s="3">
        <v>6023186200000</v>
      </c>
      <c r="K36" s="3">
        <v>9352343100000</v>
      </c>
      <c r="L36" s="3">
        <v>1001793277203.53</v>
      </c>
      <c r="M36" s="3">
        <v>-271836943409.45499</v>
      </c>
    </row>
    <row r="37" spans="1:13" x14ac:dyDescent="0.2">
      <c r="A37" s="2">
        <v>44470</v>
      </c>
      <c r="B37" s="3">
        <v>12469805110837.301</v>
      </c>
      <c r="C37" s="3">
        <v>10204069462139.4</v>
      </c>
      <c r="D37" s="3">
        <v>6591473503846.1504</v>
      </c>
      <c r="E37" s="3">
        <v>7915908095432.6904</v>
      </c>
      <c r="F37" s="3">
        <v>13059821225100.199</v>
      </c>
      <c r="G37" s="3">
        <v>14993721202103.4</v>
      </c>
      <c r="H37" s="3">
        <v>6626017600000</v>
      </c>
      <c r="I37" s="3">
        <v>5119637000000</v>
      </c>
      <c r="J37" s="3">
        <v>6472459000000</v>
      </c>
      <c r="K37" s="3">
        <v>9871978000000</v>
      </c>
      <c r="L37" s="3">
        <v>1066819004286.86</v>
      </c>
      <c r="M37" s="3">
        <v>-2567848617.7884402</v>
      </c>
    </row>
    <row r="38" spans="1:13" x14ac:dyDescent="0.2">
      <c r="A38" s="2">
        <v>44562</v>
      </c>
      <c r="B38" s="3">
        <v>12531570996254</v>
      </c>
      <c r="C38" s="3">
        <v>10318679269831.699</v>
      </c>
      <c r="D38" s="3">
        <v>6695371986618.5898</v>
      </c>
      <c r="E38" s="3">
        <v>8030630480769.2305</v>
      </c>
      <c r="F38" s="3">
        <v>12573185223898.199</v>
      </c>
      <c r="G38" s="3">
        <v>14255665375100.199</v>
      </c>
      <c r="H38" s="3">
        <v>6368875000000</v>
      </c>
      <c r="I38" s="3">
        <v>5124068600000</v>
      </c>
      <c r="J38" s="3">
        <v>6208129400000</v>
      </c>
      <c r="K38" s="3">
        <v>9183028600000</v>
      </c>
      <c r="L38" s="3">
        <v>1088973873677.88</v>
      </c>
      <c r="M38" s="3">
        <v>251628456109.776</v>
      </c>
    </row>
    <row r="39" spans="1:13" x14ac:dyDescent="0.2">
      <c r="A39" s="2">
        <v>44652</v>
      </c>
      <c r="B39" s="3">
        <v>13081053766446.301</v>
      </c>
      <c r="C39" s="3">
        <v>10703992937139.4</v>
      </c>
      <c r="D39" s="3">
        <v>6883105957772.4404</v>
      </c>
      <c r="E39" s="3">
        <v>8330763709615.3799</v>
      </c>
      <c r="F39" s="3">
        <v>11743229699859.801</v>
      </c>
      <c r="G39" s="3">
        <v>13330956427984.801</v>
      </c>
      <c r="H39" s="3">
        <v>6092380900000</v>
      </c>
      <c r="I39" s="3">
        <v>4929205200000</v>
      </c>
      <c r="J39" s="3">
        <v>5656867600000</v>
      </c>
      <c r="K39" s="3">
        <v>8411680100000</v>
      </c>
      <c r="L39" s="3">
        <v>1128177344831.73</v>
      </c>
      <c r="M39" s="3">
        <v>480997735917.46802</v>
      </c>
    </row>
    <row r="40" spans="1:13" x14ac:dyDescent="0.2">
      <c r="A40" s="2">
        <v>44743</v>
      </c>
      <c r="B40" s="3">
        <v>13438735126462.301</v>
      </c>
      <c r="C40" s="3">
        <v>10984934630889.4</v>
      </c>
      <c r="D40" s="3">
        <v>7083139451762.8203</v>
      </c>
      <c r="E40" s="3">
        <v>8433309314182.6904</v>
      </c>
      <c r="F40" s="3">
        <v>11528762651141.801</v>
      </c>
      <c r="G40" s="3">
        <v>13159464494811.699</v>
      </c>
      <c r="H40" s="3">
        <v>5959677600000</v>
      </c>
      <c r="I40" s="3">
        <v>4906774900000</v>
      </c>
      <c r="J40" s="3">
        <v>5520591800000</v>
      </c>
      <c r="K40" s="3">
        <v>8193435100000</v>
      </c>
      <c r="L40" s="3">
        <v>1135800877203.53</v>
      </c>
      <c r="M40" s="3">
        <v>620736856590.54504</v>
      </c>
    </row>
    <row r="41" spans="1:13" x14ac:dyDescent="0.2">
      <c r="A41" s="2">
        <v>44835</v>
      </c>
      <c r="B41" s="3">
        <v>12868836710837.301</v>
      </c>
      <c r="C41" s="3">
        <v>10514579462139.4</v>
      </c>
      <c r="D41" s="3">
        <v>6677299603846.1504</v>
      </c>
      <c r="E41" s="3">
        <v>8016162195432.6904</v>
      </c>
      <c r="F41" s="3">
        <v>11306343425100.199</v>
      </c>
      <c r="G41" s="3">
        <v>13177861102103.4</v>
      </c>
      <c r="H41" s="3">
        <v>5887285900000</v>
      </c>
      <c r="I41" s="3">
        <v>4708215900000</v>
      </c>
      <c r="J41" s="3">
        <v>5457712900000</v>
      </c>
      <c r="K41" s="3">
        <v>8467539000000</v>
      </c>
      <c r="L41" s="3">
        <v>1124646004286.8601</v>
      </c>
      <c r="M41" s="3">
        <v>314826751382.21198</v>
      </c>
    </row>
    <row r="42" spans="1:13" x14ac:dyDescent="0.2">
      <c r="A42" s="2">
        <v>44927</v>
      </c>
      <c r="B42" s="3">
        <v>12823846996254</v>
      </c>
      <c r="C42" s="3">
        <v>10352353569831.699</v>
      </c>
      <c r="D42" s="3">
        <v>6709416386618.5898</v>
      </c>
      <c r="E42" s="3">
        <v>7913319480769.2305</v>
      </c>
      <c r="F42" s="3">
        <v>11659279123898.199</v>
      </c>
      <c r="G42" s="3">
        <v>13797425175100.199</v>
      </c>
      <c r="H42" s="3">
        <v>5946750600000</v>
      </c>
      <c r="I42" s="3">
        <v>4846754000000</v>
      </c>
      <c r="J42" s="3">
        <v>5716347600000</v>
      </c>
      <c r="K42" s="3">
        <v>9002103000000</v>
      </c>
      <c r="L42" s="3">
        <v>1119488573677.8799</v>
      </c>
      <c r="M42" s="3">
        <v>274591056109.776</v>
      </c>
    </row>
    <row r="43" spans="1:13" x14ac:dyDescent="0.2">
      <c r="A43" s="2">
        <v>45017</v>
      </c>
      <c r="B43" s="3">
        <v>12689294766446.301</v>
      </c>
      <c r="C43" s="3">
        <v>10238689437139.4</v>
      </c>
      <c r="D43" s="3">
        <v>6684819557772.4404</v>
      </c>
      <c r="E43" s="3">
        <v>7914645009615.3799</v>
      </c>
      <c r="F43" s="3">
        <v>12065784899859.801</v>
      </c>
      <c r="G43" s="3">
        <v>14157450327984.801</v>
      </c>
      <c r="H43" s="3">
        <v>6097799300000</v>
      </c>
      <c r="I43" s="3">
        <v>4951825800000</v>
      </c>
      <c r="J43" s="3">
        <v>5974004300000</v>
      </c>
      <c r="K43" s="3">
        <v>9215553400000</v>
      </c>
      <c r="L43" s="3">
        <v>1111289944831.73</v>
      </c>
      <c r="M43" s="3">
        <v>241917235917.46799</v>
      </c>
    </row>
    <row r="44" spans="1:13" x14ac:dyDescent="0.2">
      <c r="A44" s="2">
        <v>45108</v>
      </c>
      <c r="B44" s="3">
        <v>12802388226462.301</v>
      </c>
      <c r="C44" s="3">
        <v>10334045030889.4</v>
      </c>
      <c r="D44" s="3">
        <v>6768689651762.8203</v>
      </c>
      <c r="E44" s="3">
        <v>7868885014182.6904</v>
      </c>
      <c r="F44" s="3">
        <v>12179701251141.801</v>
      </c>
      <c r="G44" s="3">
        <v>14198113594811.699</v>
      </c>
      <c r="H44" s="3">
        <v>6184031300000</v>
      </c>
      <c r="I44" s="3">
        <v>5016360600000</v>
      </c>
      <c r="J44" s="3">
        <v>5947176600000</v>
      </c>
      <c r="K44" s="3">
        <v>9122498500000</v>
      </c>
      <c r="L44" s="3">
        <v>1113483277203.53</v>
      </c>
      <c r="M44" s="3">
        <v>452678256590.54498</v>
      </c>
    </row>
    <row r="45" spans="1:13" x14ac:dyDescent="0.2">
      <c r="A45" s="2">
        <v>45200</v>
      </c>
      <c r="B45" s="3">
        <v>12345116610837.301</v>
      </c>
      <c r="C45" s="3">
        <v>9840448962139.4199</v>
      </c>
      <c r="D45" s="3">
        <v>6823435303846.1504</v>
      </c>
      <c r="E45" s="3">
        <v>7769728995432.6904</v>
      </c>
      <c r="F45" s="3">
        <v>12522451025100.199</v>
      </c>
      <c r="G45" s="3">
        <v>14691384002103.4</v>
      </c>
      <c r="H45" s="3">
        <v>6357100000000</v>
      </c>
      <c r="I45" s="3">
        <v>5125836400000</v>
      </c>
      <c r="J45" s="3">
        <v>6204006400000</v>
      </c>
      <c r="K45" s="3">
        <v>9563441400000</v>
      </c>
      <c r="L45" s="3">
        <v>1158029304286.8601</v>
      </c>
      <c r="M45" s="3">
        <v>548446851382.21198</v>
      </c>
    </row>
    <row r="46" spans="1:13" x14ac:dyDescent="0.2">
      <c r="A46" s="2">
        <v>45292</v>
      </c>
      <c r="B46" s="3">
        <v>12456113696254</v>
      </c>
      <c r="C46" s="3">
        <v>9810600169831.7305</v>
      </c>
      <c r="D46" s="3">
        <v>6858591386618.5898</v>
      </c>
      <c r="E46" s="3">
        <v>7775021480769.2305</v>
      </c>
      <c r="F46" s="3">
        <v>13271004923898.199</v>
      </c>
      <c r="G46" s="3">
        <v>15413460075100.199</v>
      </c>
      <c r="H46" s="3">
        <v>6539269500000</v>
      </c>
      <c r="I46" s="3">
        <v>5258428800000</v>
      </c>
      <c r="J46" s="3">
        <v>6735554500000</v>
      </c>
      <c r="K46" s="3">
        <v>10206463100000</v>
      </c>
      <c r="L46" s="3">
        <v>1201527273677.8799</v>
      </c>
      <c r="M46" s="3">
        <v>791620056109.776</v>
      </c>
    </row>
    <row r="47" spans="1:13" x14ac:dyDescent="0.2">
      <c r="A47" s="2">
        <v>45383</v>
      </c>
      <c r="B47" s="3">
        <v>12480360166446.301</v>
      </c>
      <c r="C47" s="3">
        <v>9763514337139.4199</v>
      </c>
      <c r="D47" s="3">
        <v>6994938257772.4404</v>
      </c>
      <c r="E47" s="3">
        <v>7797501909615.3799</v>
      </c>
      <c r="F47" s="3">
        <v>13669431399859.801</v>
      </c>
      <c r="G47" s="3">
        <v>15625956927984.801</v>
      </c>
      <c r="H47" s="3">
        <v>6663101300000</v>
      </c>
      <c r="I47" s="3">
        <v>5386952500000</v>
      </c>
      <c r="J47" s="3">
        <v>7012348900000</v>
      </c>
      <c r="K47" s="3">
        <v>10248933300000</v>
      </c>
      <c r="L47" s="3">
        <v>1273709144831.73</v>
      </c>
      <c r="M47" s="3">
        <v>1242674235917.47</v>
      </c>
    </row>
    <row r="48" spans="1:13" x14ac:dyDescent="0.2">
      <c r="A48" s="2">
        <v>45474</v>
      </c>
      <c r="B48" s="3">
        <v>12333413426462.301</v>
      </c>
      <c r="C48" s="3">
        <v>9643840130889.4199</v>
      </c>
      <c r="D48" s="3">
        <v>7125779751762.8203</v>
      </c>
      <c r="E48" s="3">
        <v>7767375414182.6904</v>
      </c>
      <c r="F48" s="3">
        <v>14031819851141.801</v>
      </c>
      <c r="G48" s="3">
        <v>16005832494811.699</v>
      </c>
      <c r="H48" s="3">
        <v>6837752800000</v>
      </c>
      <c r="I48" s="3">
        <v>5499895500000</v>
      </c>
      <c r="J48" s="3">
        <v>7145573800000</v>
      </c>
      <c r="K48" s="3">
        <v>10446682600000</v>
      </c>
      <c r="L48" s="3">
        <v>1318875677203.53</v>
      </c>
      <c r="M48" s="3">
        <v>1402858056590.54</v>
      </c>
    </row>
    <row r="49" spans="1:13" x14ac:dyDescent="0.2">
      <c r="A49" s="2">
        <v>45566</v>
      </c>
      <c r="B49" s="3">
        <v>12773528010837.301</v>
      </c>
      <c r="C49" s="3">
        <v>9971930562139.4199</v>
      </c>
      <c r="D49" s="3">
        <v>7320402803846.1504</v>
      </c>
      <c r="E49" s="3">
        <v>7885322995432.6904</v>
      </c>
      <c r="F49" s="3">
        <v>14711059125100.199</v>
      </c>
      <c r="G49" s="3">
        <v>16511161002103.4</v>
      </c>
      <c r="H49" s="3">
        <v>7121259300000</v>
      </c>
      <c r="I49" s="3">
        <v>5647036100000</v>
      </c>
      <c r="J49" s="3">
        <v>7628455300000</v>
      </c>
      <c r="K49" s="3">
        <v>10862018700000</v>
      </c>
      <c r="L49" s="3">
        <v>1404456104286.8601</v>
      </c>
      <c r="M49" s="3">
        <v>1835955351382.21</v>
      </c>
    </row>
    <row r="50" spans="1:13" x14ac:dyDescent="0.2">
      <c r="A50" s="2">
        <v>45658</v>
      </c>
      <c r="B50" s="3">
        <v>12646184796254</v>
      </c>
      <c r="C50" s="3">
        <v>9879842869831.7305</v>
      </c>
      <c r="D50" s="3">
        <v>7446937486618.5898</v>
      </c>
      <c r="E50" s="3">
        <v>8008344980769.2305</v>
      </c>
      <c r="F50" s="3">
        <v>14444788923898.199</v>
      </c>
      <c r="G50" s="3">
        <v>16488199575100.199</v>
      </c>
      <c r="H50" s="3">
        <v>7188431700000</v>
      </c>
      <c r="I50" s="3">
        <v>5614144700000</v>
      </c>
      <c r="J50" s="3">
        <v>7260176300000</v>
      </c>
      <c r="K50" s="3">
        <v>10925486700000</v>
      </c>
      <c r="L50" s="3">
        <v>1496821773677.8799</v>
      </c>
      <c r="M50" s="3">
        <v>1697090156109.78</v>
      </c>
    </row>
    <row r="51" spans="1:13" x14ac:dyDescent="0.2">
      <c r="A51" s="2">
        <v>45748</v>
      </c>
      <c r="B51" s="3">
        <v>12389395266446.301</v>
      </c>
      <c r="C51" s="3">
        <v>9653088237139.4199</v>
      </c>
      <c r="D51" s="3">
        <v>7441157157772.4404</v>
      </c>
      <c r="E51" s="3">
        <v>8005747309615.3799</v>
      </c>
      <c r="F51" s="3">
        <v>14510234399859.801</v>
      </c>
      <c r="G51" s="3">
        <v>16710091427984.801</v>
      </c>
      <c r="H51" s="3">
        <v>7114140100000</v>
      </c>
      <c r="I51" s="3">
        <v>5725057400000</v>
      </c>
      <c r="J51" s="3">
        <v>7402112900000</v>
      </c>
      <c r="K51" s="3">
        <v>10994962900000</v>
      </c>
      <c r="L51" s="3">
        <v>1467490044831.73</v>
      </c>
      <c r="M51" s="3">
        <v>1457709135917.47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3867F8-13E9-4950-83A8-066F90538000}">
  <dimension ref="A1:X52"/>
  <sheetViews>
    <sheetView topLeftCell="F45" workbookViewId="0">
      <selection activeCell="W2" sqref="W2:X52"/>
    </sheetView>
  </sheetViews>
  <sheetFormatPr baseColWidth="10" defaultColWidth="8.83203125" defaultRowHeight="15" x14ac:dyDescent="0.2"/>
  <cols>
    <col min="1" max="1" width="20.5" customWidth="1"/>
    <col min="2" max="7" width="15.6640625" bestFit="1" customWidth="1"/>
    <col min="8" max="8" width="14.6640625" bestFit="1" customWidth="1"/>
    <col min="9" max="9" width="15.6640625" bestFit="1" customWidth="1"/>
    <col min="10" max="13" width="13.33203125" customWidth="1"/>
    <col min="14" max="14" width="13.6640625" customWidth="1"/>
    <col min="15" max="15" width="12.33203125" customWidth="1"/>
    <col min="16" max="16" width="13.33203125" customWidth="1"/>
    <col min="17" max="17" width="16.83203125" customWidth="1"/>
    <col min="18" max="18" width="17.1640625" customWidth="1"/>
    <col min="19" max="19" width="19.83203125" customWidth="1"/>
    <col min="20" max="20" width="11" customWidth="1"/>
    <col min="23" max="23" width="16.33203125" bestFit="1" customWidth="1"/>
    <col min="24" max="24" width="18.33203125" bestFit="1" customWidth="1"/>
  </cols>
  <sheetData>
    <row r="1" spans="1:24" ht="128" x14ac:dyDescent="0.2">
      <c r="A1" s="1" t="s">
        <v>0</v>
      </c>
      <c r="B1" s="1" t="s">
        <v>1</v>
      </c>
      <c r="C1" s="1" t="s">
        <v>2</v>
      </c>
      <c r="D1" s="1" t="s">
        <v>7</v>
      </c>
      <c r="E1" s="1" t="s">
        <v>8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9</v>
      </c>
      <c r="K1" s="1" t="s">
        <v>10</v>
      </c>
      <c r="L1" s="1" t="s">
        <v>139</v>
      </c>
      <c r="M1" s="1" t="s">
        <v>140</v>
      </c>
      <c r="N1" s="1" t="s">
        <v>131</v>
      </c>
      <c r="O1" s="1" t="s">
        <v>133</v>
      </c>
      <c r="P1" s="1" t="s">
        <v>137</v>
      </c>
      <c r="Q1" s="1" t="s">
        <v>132</v>
      </c>
      <c r="R1" s="1" t="s">
        <v>11</v>
      </c>
      <c r="S1" s="1" t="s">
        <v>12</v>
      </c>
      <c r="T1" s="1" t="s">
        <v>13</v>
      </c>
      <c r="U1" s="1" t="str">
        <f>+'BOP PIIE data'!J1</f>
        <v>Current Account, Balance, SA, EUR Billion</v>
      </c>
      <c r="V1" s="1" t="str">
        <f>+'BOP PIIE data'!T1</f>
        <v>Financial Account, Total, Balance, EUR Billion</v>
      </c>
      <c r="W1" s="1" t="s">
        <v>177</v>
      </c>
      <c r="X1" s="1" t="s">
        <v>178</v>
      </c>
    </row>
    <row r="2" spans="1:24" x14ac:dyDescent="0.2">
      <c r="A2" s="4">
        <v>41275</v>
      </c>
      <c r="B2" s="3">
        <f>+'BOP PIIE data'!B2</f>
        <v>457447500000</v>
      </c>
      <c r="C2" s="3">
        <f>+'BOP PIIE data'!C2</f>
        <v>416613200000</v>
      </c>
      <c r="D2" s="3">
        <f>+'BOP PIIE data'!D2</f>
        <v>160827200000</v>
      </c>
      <c r="E2" s="3">
        <f>+'BOP PIIE data'!E2</f>
        <v>141288300000</v>
      </c>
      <c r="F2" s="3">
        <f>+'BOP PIIE data'!F2</f>
        <v>156006700000</v>
      </c>
      <c r="G2" s="3">
        <f>+'BOP PIIE data'!G2</f>
        <v>137442800000</v>
      </c>
      <c r="H2" s="3">
        <f>+'BOP PIIE data'!H2</f>
        <v>23012700000</v>
      </c>
      <c r="I2" s="3">
        <f>+'BOP PIIE data'!I2</f>
        <v>61526600000</v>
      </c>
      <c r="J2" s="3">
        <f>+'BOP PIIE data'!K2</f>
        <v>52403473918.269203</v>
      </c>
      <c r="K2" s="3">
        <f>+'BOP PIIE data'!L2</f>
        <v>70806108473.557693</v>
      </c>
      <c r="L2" s="3">
        <f>+N2+P2</f>
        <v>116617243910.25641</v>
      </c>
      <c r="M2" s="3">
        <f t="shared" ref="M2:M52" si="0">+O2+Q2</f>
        <v>48278955448.718002</v>
      </c>
      <c r="N2" s="3">
        <f>+'BOP PIIE data'!P2</f>
        <v>76694342828.525604</v>
      </c>
      <c r="O2" s="3">
        <f>+'BOP PIIE data'!R2</f>
        <v>101733964823.718</v>
      </c>
      <c r="P2" s="3">
        <f>+'BOP PIIE data'!O2</f>
        <v>39922901081.730797</v>
      </c>
      <c r="Q2" s="3">
        <f>+'BOP PIIE data'!Q2</f>
        <v>-53455009375</v>
      </c>
      <c r="R2" s="3">
        <f>+'BOP PIIE data'!M2</f>
        <v>-173847341806.89099</v>
      </c>
      <c r="S2" s="3">
        <f>+'BOP PIIE data'!N2</f>
        <v>-165952143850.16</v>
      </c>
      <c r="T2" s="3">
        <f>+'BOP PIIE data'!S2</f>
        <v>4497091786.8589697</v>
      </c>
      <c r="U2" s="3">
        <f>+'BOP PIIE data'!J2</f>
        <v>40423100000</v>
      </c>
      <c r="V2" s="3">
        <f>+'BOP PIIE data'!T2</f>
        <v>50673992748.3974</v>
      </c>
      <c r="W2" s="5">
        <f>+B2-C2+D2-E2+F2-G2+H2-I2-U2</f>
        <v>100000</v>
      </c>
      <c r="X2" s="5">
        <f>+J2-K2+L2-M2+R2-S2+T2-V2</f>
        <v>-4136445012.0194931</v>
      </c>
    </row>
    <row r="3" spans="1:24" x14ac:dyDescent="0.2">
      <c r="A3" s="4">
        <v>41365</v>
      </c>
      <c r="B3" s="3">
        <f>+'BOP PIIE data'!B3</f>
        <v>456506200000</v>
      </c>
      <c r="C3" s="3">
        <f>+'BOP PIIE data'!C3</f>
        <v>412060700000</v>
      </c>
      <c r="D3" s="3">
        <f>+'BOP PIIE data'!D3</f>
        <v>168462700000</v>
      </c>
      <c r="E3" s="3">
        <f>+'BOP PIIE data'!E3</f>
        <v>146487400000</v>
      </c>
      <c r="F3" s="3">
        <f>+'BOP PIIE data'!F3</f>
        <v>159272800000</v>
      </c>
      <c r="G3" s="3">
        <f>+'BOP PIIE data'!G3</f>
        <v>138679500000</v>
      </c>
      <c r="H3" s="3">
        <f>+'BOP PIIE data'!H3</f>
        <v>22507100000</v>
      </c>
      <c r="I3" s="3">
        <f>+'BOP PIIE data'!I3</f>
        <v>58803100000</v>
      </c>
      <c r="J3" s="3">
        <f>+'BOP PIIE data'!K3</f>
        <v>177794566225.96201</v>
      </c>
      <c r="K3" s="3">
        <f>+'BOP PIIE data'!L3</f>
        <v>154920931550.48099</v>
      </c>
      <c r="L3" s="3">
        <f t="shared" ref="L3:L52" si="1">+N3+P3</f>
        <v>50462900000</v>
      </c>
      <c r="M3" s="3">
        <f t="shared" si="0"/>
        <v>106048300000</v>
      </c>
      <c r="N3" s="3">
        <v>17524100000</v>
      </c>
      <c r="O3" s="3">
        <v>51389100000</v>
      </c>
      <c r="P3" s="3">
        <v>32938800000</v>
      </c>
      <c r="Q3" s="3">
        <v>54659200000</v>
      </c>
      <c r="R3" s="3">
        <v>55524344370.993599</v>
      </c>
      <c r="S3" s="3">
        <v>-59367088221.153801</v>
      </c>
      <c r="T3" s="3">
        <v>2748682932.6923099</v>
      </c>
      <c r="U3" s="3">
        <f>+'BOP PIIE data'!J3</f>
        <v>50718200000</v>
      </c>
      <c r="V3" s="3">
        <f>+'BOP PIIE data'!T3</f>
        <v>84632210056.089798</v>
      </c>
      <c r="W3" s="5">
        <f t="shared" ref="W3:W52" si="2">+B3-C3+D3-E3+F3-G3+H3-I3-U3</f>
        <v>-100000</v>
      </c>
      <c r="X3" s="5">
        <f t="shared" ref="X3:X52" si="3">+J3-K3+L3-M3+R3-S3+T3-V3</f>
        <v>296140144.23092651</v>
      </c>
    </row>
    <row r="4" spans="1:24" x14ac:dyDescent="0.2">
      <c r="A4" s="4">
        <v>41456</v>
      </c>
      <c r="B4" s="3">
        <f>+'BOP PIIE data'!B4</f>
        <v>457759800000</v>
      </c>
      <c r="C4" s="3">
        <f>+'BOP PIIE data'!C4</f>
        <v>418145400000</v>
      </c>
      <c r="D4" s="3">
        <f>+'BOP PIIE data'!D4</f>
        <v>172454600000</v>
      </c>
      <c r="E4" s="3">
        <f>+'BOP PIIE data'!E4</f>
        <v>149402800000</v>
      </c>
      <c r="F4" s="3">
        <f>+'BOP PIIE data'!F4</f>
        <v>160594500000</v>
      </c>
      <c r="G4" s="3">
        <f>+'BOP PIIE data'!G4</f>
        <v>143552600000</v>
      </c>
      <c r="H4" s="3">
        <f>+'BOP PIIE data'!H4</f>
        <v>23544300000</v>
      </c>
      <c r="I4" s="3">
        <f>+'BOP PIIE data'!I4</f>
        <v>61442000000</v>
      </c>
      <c r="J4" s="3">
        <f>+'BOP PIIE data'!K4</f>
        <v>69167863020.833298</v>
      </c>
      <c r="K4" s="3">
        <f>+'BOP PIIE data'!L4</f>
        <v>122800150460.737</v>
      </c>
      <c r="L4" s="3">
        <f t="shared" si="1"/>
        <v>73655800000</v>
      </c>
      <c r="M4" s="3">
        <f t="shared" si="0"/>
        <v>59151300000</v>
      </c>
      <c r="N4" s="3">
        <v>49057600000</v>
      </c>
      <c r="O4" s="3">
        <v>32921300000</v>
      </c>
      <c r="P4" s="3">
        <v>24598200000</v>
      </c>
      <c r="Q4" s="3">
        <v>26230000000</v>
      </c>
      <c r="R4" s="3">
        <v>-44139277423.878197</v>
      </c>
      <c r="S4" s="3">
        <v>-99241527003.205093</v>
      </c>
      <c r="T4" s="3">
        <v>-4430245592.94872</v>
      </c>
      <c r="U4" s="3">
        <f>+'BOP PIIE data'!J4</f>
        <v>41810400000</v>
      </c>
      <c r="V4" s="3">
        <f>+'BOP PIIE data'!T4</f>
        <v>20560646274.038502</v>
      </c>
      <c r="W4" s="5">
        <f t="shared" si="2"/>
        <v>0</v>
      </c>
      <c r="X4" s="5">
        <f t="shared" si="3"/>
        <v>-9016429727.5640182</v>
      </c>
    </row>
    <row r="5" spans="1:24" x14ac:dyDescent="0.2">
      <c r="A5" s="4">
        <v>41548</v>
      </c>
      <c r="B5" s="3">
        <f>+'BOP PIIE data'!B5</f>
        <v>455717400000</v>
      </c>
      <c r="C5" s="3">
        <f>+'BOP PIIE data'!C5</f>
        <v>417053300000</v>
      </c>
      <c r="D5" s="3">
        <f>+'BOP PIIE data'!D5</f>
        <v>175601800000</v>
      </c>
      <c r="E5" s="3">
        <f>+'BOP PIIE data'!E5</f>
        <v>147133600000</v>
      </c>
      <c r="F5" s="3">
        <f>+'BOP PIIE data'!F5</f>
        <v>160442600000</v>
      </c>
      <c r="G5" s="3">
        <f>+'BOP PIIE data'!G5</f>
        <v>146338500000</v>
      </c>
      <c r="H5" s="3">
        <f>+'BOP PIIE data'!H5</f>
        <v>27276200000</v>
      </c>
      <c r="I5" s="3">
        <f>+'BOP PIIE data'!I5</f>
        <v>51919400000</v>
      </c>
      <c r="J5" s="3">
        <f>+'BOP PIIE data'!K5</f>
        <v>320656196834.93597</v>
      </c>
      <c r="K5" s="3">
        <f>+'BOP PIIE data'!L5</f>
        <v>266647009515.224</v>
      </c>
      <c r="L5" s="3">
        <f t="shared" si="1"/>
        <v>58908300000</v>
      </c>
      <c r="M5" s="3">
        <f t="shared" si="0"/>
        <v>63562400000</v>
      </c>
      <c r="N5" s="3">
        <v>41748700000</v>
      </c>
      <c r="O5" s="3">
        <v>55199100000</v>
      </c>
      <c r="P5" s="3">
        <v>17159600000</v>
      </c>
      <c r="Q5" s="3">
        <v>8363300000</v>
      </c>
      <c r="R5" s="3">
        <v>133467418169.07001</v>
      </c>
      <c r="S5" s="3">
        <v>11720522676.282</v>
      </c>
      <c r="T5" s="3">
        <v>1717420112.1794901</v>
      </c>
      <c r="U5" s="3">
        <f>+'BOP PIIE data'!J5</f>
        <v>56593200000</v>
      </c>
      <c r="V5" s="3">
        <f>+'BOP PIIE data'!T5</f>
        <v>102437050921.474</v>
      </c>
      <c r="W5" s="5">
        <f t="shared" si="2"/>
        <v>0</v>
      </c>
      <c r="X5" s="5">
        <f t="shared" si="3"/>
        <v>70382352003.205475</v>
      </c>
    </row>
    <row r="6" spans="1:24" x14ac:dyDescent="0.2">
      <c r="A6" s="4">
        <v>41640</v>
      </c>
      <c r="B6" s="3">
        <f>+'BOP PIIE data'!B6</f>
        <v>456978500000</v>
      </c>
      <c r="C6" s="3">
        <f>+'BOP PIIE data'!C6</f>
        <v>415971400000</v>
      </c>
      <c r="D6" s="3">
        <f>+'BOP PIIE data'!D6</f>
        <v>180574300000</v>
      </c>
      <c r="E6" s="3">
        <f>+'BOP PIIE data'!E6</f>
        <v>151158500000</v>
      </c>
      <c r="F6" s="3">
        <f>+'BOP PIIE data'!F6</f>
        <v>168851900000</v>
      </c>
      <c r="G6" s="3">
        <f>+'BOP PIIE data'!G6</f>
        <v>153355200000</v>
      </c>
      <c r="H6" s="3">
        <f>+'BOP PIIE data'!H6</f>
        <v>23264600000</v>
      </c>
      <c r="I6" s="3">
        <f>+'BOP PIIE data'!I6</f>
        <v>60573400000</v>
      </c>
      <c r="J6" s="3">
        <f>+'BOP PIIE data'!K6</f>
        <v>-38278626081.730797</v>
      </c>
      <c r="K6" s="3">
        <f>+'BOP PIIE data'!L6</f>
        <v>22823008473.557701</v>
      </c>
      <c r="L6" s="3">
        <f t="shared" si="1"/>
        <v>97332500000</v>
      </c>
      <c r="M6" s="3">
        <f t="shared" si="0"/>
        <v>137296300000</v>
      </c>
      <c r="N6" s="3">
        <v>25154900000</v>
      </c>
      <c r="O6" s="3">
        <v>74889400000</v>
      </c>
      <c r="P6" s="3">
        <v>72177600000</v>
      </c>
      <c r="Q6" s="3">
        <v>62406900000</v>
      </c>
      <c r="R6" s="3">
        <v>7227614883.8141203</v>
      </c>
      <c r="S6" s="3">
        <v>-90231207451.923096</v>
      </c>
      <c r="T6" s="3">
        <v>6453542548.0769196</v>
      </c>
      <c r="U6" s="3">
        <f>+'BOP PIIE data'!J6</f>
        <v>48610700000</v>
      </c>
      <c r="V6" s="3">
        <f>+'BOP PIIE data'!T6</f>
        <v>61574492748.3974</v>
      </c>
      <c r="W6" s="5">
        <f t="shared" si="2"/>
        <v>100000</v>
      </c>
      <c r="X6" s="5">
        <f t="shared" si="3"/>
        <v>-58727562419.871765</v>
      </c>
    </row>
    <row r="7" spans="1:24" x14ac:dyDescent="0.2">
      <c r="A7" s="4">
        <v>41730</v>
      </c>
      <c r="B7" s="3">
        <f>+'BOP PIIE data'!B7</f>
        <v>460748000000</v>
      </c>
      <c r="C7" s="3">
        <f>+'BOP PIIE data'!C7</f>
        <v>416767000000</v>
      </c>
      <c r="D7" s="3">
        <f>+'BOP PIIE data'!D7</f>
        <v>185714100000</v>
      </c>
      <c r="E7" s="3">
        <f>+'BOP PIIE data'!E7</f>
        <v>157184500000</v>
      </c>
      <c r="F7" s="3">
        <f>+'BOP PIIE data'!F7</f>
        <v>166124800000</v>
      </c>
      <c r="G7" s="3">
        <f>+'BOP PIIE data'!G7</f>
        <v>154072600000</v>
      </c>
      <c r="H7" s="3">
        <f>+'BOP PIIE data'!H7</f>
        <v>23246100000</v>
      </c>
      <c r="I7" s="3">
        <f>+'BOP PIIE data'!I7</f>
        <v>64312300000</v>
      </c>
      <c r="J7" s="3">
        <f>+'BOP PIIE data'!K7</f>
        <v>41200266225.961502</v>
      </c>
      <c r="K7" s="3">
        <f>+'BOP PIIE data'!L7</f>
        <v>4616631550.4807701</v>
      </c>
      <c r="L7" s="3">
        <f t="shared" si="1"/>
        <v>177084000000</v>
      </c>
      <c r="M7" s="3">
        <f t="shared" si="0"/>
        <v>269506400000</v>
      </c>
      <c r="N7" s="3">
        <v>80015700000</v>
      </c>
      <c r="O7" s="3">
        <v>143280100000</v>
      </c>
      <c r="P7" s="3">
        <v>97068300000</v>
      </c>
      <c r="Q7" s="3">
        <v>126226300000</v>
      </c>
      <c r="R7" s="3">
        <v>113773644370.994</v>
      </c>
      <c r="S7" s="3">
        <v>7387811778.8461599</v>
      </c>
      <c r="T7" s="3">
        <v>2025582932.6923101</v>
      </c>
      <c r="U7" s="3">
        <f>+'BOP PIIE data'!J7</f>
        <v>43496600000</v>
      </c>
      <c r="V7" s="3">
        <f>+'BOP PIIE data'!T7</f>
        <v>63770110056.089699</v>
      </c>
      <c r="W7" s="5">
        <f t="shared" si="2"/>
        <v>0</v>
      </c>
      <c r="X7" s="5">
        <f t="shared" si="3"/>
        <v>-11197459855.768837</v>
      </c>
    </row>
    <row r="8" spans="1:24" x14ac:dyDescent="0.2">
      <c r="A8" s="4">
        <v>41821</v>
      </c>
      <c r="B8" s="3">
        <f>+'BOP PIIE data'!B8</f>
        <v>474256300000</v>
      </c>
      <c r="C8" s="3">
        <f>+'BOP PIIE data'!C8</f>
        <v>420954800000</v>
      </c>
      <c r="D8" s="3">
        <f>+'BOP PIIE data'!D8</f>
        <v>192837400000</v>
      </c>
      <c r="E8" s="3">
        <f>+'BOP PIIE data'!E8</f>
        <v>162842400000</v>
      </c>
      <c r="F8" s="3">
        <f>+'BOP PIIE data'!F8</f>
        <v>167590800000</v>
      </c>
      <c r="G8" s="3">
        <f>+'BOP PIIE data'!G8</f>
        <v>154509400000</v>
      </c>
      <c r="H8" s="3">
        <f>+'BOP PIIE data'!H8</f>
        <v>24863500000</v>
      </c>
      <c r="I8" s="3">
        <f>+'BOP PIIE data'!I8</f>
        <v>52411300000</v>
      </c>
      <c r="J8" s="3">
        <f>+'BOP PIIE data'!K8</f>
        <v>118297063020.83299</v>
      </c>
      <c r="K8" s="3">
        <f>+'BOP PIIE data'!L8</f>
        <v>114326450460.737</v>
      </c>
      <c r="L8" s="3">
        <f t="shared" si="1"/>
        <v>117211000000</v>
      </c>
      <c r="M8" s="3">
        <f t="shared" si="0"/>
        <v>27331700000</v>
      </c>
      <c r="N8" s="3">
        <v>32973100000</v>
      </c>
      <c r="O8" s="3">
        <v>82017800000</v>
      </c>
      <c r="P8" s="3">
        <v>84237900000</v>
      </c>
      <c r="Q8" s="3">
        <v>-54686100000</v>
      </c>
      <c r="R8" s="3">
        <v>30604322576.121799</v>
      </c>
      <c r="S8" s="3">
        <v>88139872996.794907</v>
      </c>
      <c r="T8" s="3">
        <v>-8154845592.94872</v>
      </c>
      <c r="U8" s="3">
        <f>+'BOP PIIE data'!J8</f>
        <v>68830100000</v>
      </c>
      <c r="V8" s="3">
        <f>+'BOP PIIE data'!T8</f>
        <v>66056346274.038498</v>
      </c>
      <c r="W8" s="5">
        <f t="shared" si="2"/>
        <v>0</v>
      </c>
      <c r="X8" s="5">
        <f t="shared" si="3"/>
        <v>-37896829727.564331</v>
      </c>
    </row>
    <row r="9" spans="1:24" x14ac:dyDescent="0.2">
      <c r="A9" s="4">
        <v>41913</v>
      </c>
      <c r="B9" s="3">
        <f>+'BOP PIIE data'!B9</f>
        <v>480534100000</v>
      </c>
      <c r="C9" s="3">
        <f>+'BOP PIIE data'!C9</f>
        <v>416705400000</v>
      </c>
      <c r="D9" s="3">
        <f>+'BOP PIIE data'!D9</f>
        <v>191675400000</v>
      </c>
      <c r="E9" s="3">
        <f>+'BOP PIIE data'!E9</f>
        <v>159403600000</v>
      </c>
      <c r="F9" s="3">
        <f>+'BOP PIIE data'!F9</f>
        <v>172483400000</v>
      </c>
      <c r="G9" s="3">
        <f>+'BOP PIIE data'!G9</f>
        <v>157409700000</v>
      </c>
      <c r="H9" s="3">
        <f>+'BOP PIIE data'!H9</f>
        <v>25495500000</v>
      </c>
      <c r="I9" s="3">
        <f>+'BOP PIIE data'!I9</f>
        <v>56299500000</v>
      </c>
      <c r="J9" s="3">
        <f>+'BOP PIIE data'!K9</f>
        <v>171720096834.936</v>
      </c>
      <c r="K9" s="3">
        <f>+'BOP PIIE data'!L9</f>
        <v>96871609515.224396</v>
      </c>
      <c r="L9" s="3">
        <f t="shared" si="1"/>
        <v>117346700000</v>
      </c>
      <c r="M9" s="3">
        <f t="shared" si="0"/>
        <v>36356500000</v>
      </c>
      <c r="N9" s="3">
        <v>37768300000</v>
      </c>
      <c r="O9" s="3">
        <v>61551200000</v>
      </c>
      <c r="P9" s="3">
        <v>79578400000</v>
      </c>
      <c r="Q9" s="3">
        <v>-25194700000</v>
      </c>
      <c r="R9" s="3">
        <v>94543818169.070496</v>
      </c>
      <c r="S9" s="3">
        <v>137167822676.282</v>
      </c>
      <c r="T9" s="3">
        <v>3310720112.1794901</v>
      </c>
      <c r="U9" s="3">
        <f>+'BOP PIIE data'!J9</f>
        <v>80370200000</v>
      </c>
      <c r="V9" s="3">
        <f>+'BOP PIIE data'!T9</f>
        <v>70644550921.474396</v>
      </c>
      <c r="W9" s="5">
        <f t="shared" si="2"/>
        <v>0</v>
      </c>
      <c r="X9" s="5">
        <f t="shared" si="3"/>
        <v>45880852003.2052</v>
      </c>
    </row>
    <row r="10" spans="1:24" x14ac:dyDescent="0.2">
      <c r="A10" s="4">
        <v>42005</v>
      </c>
      <c r="B10" s="3">
        <f>+'BOP PIIE data'!B10</f>
        <v>499832500000</v>
      </c>
      <c r="C10" s="3">
        <f>+'BOP PIIE data'!C10</f>
        <v>418670700000</v>
      </c>
      <c r="D10" s="3">
        <f>+'BOP PIIE data'!D10</f>
        <v>207229400000</v>
      </c>
      <c r="E10" s="3">
        <f>+'BOP PIIE data'!E10</f>
        <v>175169900000</v>
      </c>
      <c r="F10" s="3">
        <f>+'BOP PIIE data'!F10</f>
        <v>177915200000</v>
      </c>
      <c r="G10" s="3">
        <f>+'BOP PIIE data'!G10</f>
        <v>168219600000</v>
      </c>
      <c r="H10" s="3">
        <f>+'BOP PIIE data'!H10</f>
        <v>27235000000</v>
      </c>
      <c r="I10" s="3">
        <f>+'BOP PIIE data'!I10</f>
        <v>65766300000</v>
      </c>
      <c r="J10" s="3">
        <f>+'BOP PIIE data'!K10</f>
        <v>321266173918.26898</v>
      </c>
      <c r="K10" s="3">
        <f>+'BOP PIIE data'!L10</f>
        <v>166037308473.55801</v>
      </c>
      <c r="L10" s="3">
        <f t="shared" si="1"/>
        <v>110772600000</v>
      </c>
      <c r="M10" s="3">
        <f t="shared" si="0"/>
        <v>309894400000</v>
      </c>
      <c r="N10" s="3">
        <v>-16911600000</v>
      </c>
      <c r="O10" s="3">
        <v>132719500000</v>
      </c>
      <c r="P10" s="3">
        <v>127684200000</v>
      </c>
      <c r="Q10" s="3">
        <v>177174900000</v>
      </c>
      <c r="R10" s="3">
        <v>15255814883.8141</v>
      </c>
      <c r="S10" s="3">
        <v>35254092548.076897</v>
      </c>
      <c r="T10" s="3">
        <v>9664842548.0769196</v>
      </c>
      <c r="U10" s="3">
        <f>+'BOP PIIE data'!J10</f>
        <v>84385700000</v>
      </c>
      <c r="V10" s="3">
        <f>+'BOP PIIE data'!T10</f>
        <v>44669892748.3974</v>
      </c>
      <c r="W10" s="5">
        <f t="shared" si="2"/>
        <v>-100000</v>
      </c>
      <c r="X10" s="5">
        <f t="shared" si="3"/>
        <v>-98896262419.872314</v>
      </c>
    </row>
    <row r="11" spans="1:24" x14ac:dyDescent="0.2">
      <c r="A11" s="4">
        <v>42095</v>
      </c>
      <c r="B11" s="3">
        <f>+'BOP PIIE data'!B11</f>
        <v>513665500000</v>
      </c>
      <c r="C11" s="3">
        <f>+'BOP PIIE data'!C11</f>
        <v>429964600000</v>
      </c>
      <c r="D11" s="3">
        <f>+'BOP PIIE data'!D11</f>
        <v>207677900000</v>
      </c>
      <c r="E11" s="3">
        <f>+'BOP PIIE data'!E11</f>
        <v>208143900000</v>
      </c>
      <c r="F11" s="3">
        <f>+'BOP PIIE data'!F11</f>
        <v>177983500000</v>
      </c>
      <c r="G11" s="3">
        <f>+'BOP PIIE data'!G11</f>
        <v>170886300000</v>
      </c>
      <c r="H11" s="3">
        <f>+'BOP PIIE data'!H11</f>
        <v>28126900000</v>
      </c>
      <c r="I11" s="3">
        <f>+'BOP PIIE data'!I11</f>
        <v>62965300000</v>
      </c>
      <c r="J11" s="3">
        <f>+'BOP PIIE data'!K11</f>
        <v>192944366225.96201</v>
      </c>
      <c r="K11" s="3">
        <f>+'BOP PIIE data'!L11</f>
        <v>187721131550.48099</v>
      </c>
      <c r="L11" s="3">
        <f t="shared" si="1"/>
        <v>150695200000</v>
      </c>
      <c r="M11" s="3">
        <f t="shared" si="0"/>
        <v>46901100000</v>
      </c>
      <c r="N11" s="3">
        <v>49153700000</v>
      </c>
      <c r="O11" s="3">
        <v>48385300000</v>
      </c>
      <c r="P11" s="3">
        <v>101541500000</v>
      </c>
      <c r="Q11" s="3">
        <v>-1484200000</v>
      </c>
      <c r="R11" s="3">
        <v>-140966655629.00601</v>
      </c>
      <c r="S11" s="3">
        <v>-76036788221.153793</v>
      </c>
      <c r="T11" s="3">
        <v>-810717067.30769205</v>
      </c>
      <c r="U11" s="3">
        <f>+'BOP PIIE data'!J11</f>
        <v>55493600000</v>
      </c>
      <c r="V11" s="3">
        <f>+'BOP PIIE data'!T11</f>
        <v>45616610056.089699</v>
      </c>
      <c r="W11" s="5">
        <f t="shared" si="2"/>
        <v>100000</v>
      </c>
      <c r="X11" s="5">
        <f t="shared" si="3"/>
        <v>-2339859855.7685928</v>
      </c>
    </row>
    <row r="12" spans="1:24" x14ac:dyDescent="0.2">
      <c r="A12" s="4">
        <v>42186</v>
      </c>
      <c r="B12" s="3">
        <f>+'BOP PIIE data'!B12</f>
        <v>506074700000</v>
      </c>
      <c r="C12" s="3">
        <f>+'BOP PIIE data'!C12</f>
        <v>420633400000</v>
      </c>
      <c r="D12" s="3">
        <f>+'BOP PIIE data'!D12</f>
        <v>207015500000</v>
      </c>
      <c r="E12" s="3">
        <f>+'BOP PIIE data'!E12</f>
        <v>182829000000</v>
      </c>
      <c r="F12" s="3">
        <f>+'BOP PIIE data'!F12</f>
        <v>186130000000</v>
      </c>
      <c r="G12" s="3">
        <f>+'BOP PIIE data'!G12</f>
        <v>181298100000</v>
      </c>
      <c r="H12" s="3">
        <f>+'BOP PIIE data'!H12</f>
        <v>27844000000</v>
      </c>
      <c r="I12" s="3">
        <f>+'BOP PIIE data'!I12</f>
        <v>54082400000</v>
      </c>
      <c r="J12" s="3">
        <f>+'BOP PIIE data'!K12</f>
        <v>192816863020.83301</v>
      </c>
      <c r="K12" s="3">
        <f>+'BOP PIIE data'!L12</f>
        <v>144311850460.737</v>
      </c>
      <c r="L12" s="3">
        <f t="shared" si="1"/>
        <v>27732800000</v>
      </c>
      <c r="M12" s="3">
        <f t="shared" si="0"/>
        <v>-66949700000</v>
      </c>
      <c r="N12" s="3">
        <v>-12748000000</v>
      </c>
      <c r="O12" s="3">
        <v>19017100000</v>
      </c>
      <c r="P12" s="3">
        <v>40480800000</v>
      </c>
      <c r="Q12" s="3">
        <v>-85966800000</v>
      </c>
      <c r="R12" s="3">
        <v>-69769177423.878204</v>
      </c>
      <c r="S12" s="3">
        <v>470472996.79486901</v>
      </c>
      <c r="T12" s="3">
        <v>-4072145592.94872</v>
      </c>
      <c r="U12" s="3">
        <f>+'BOP PIIE data'!J12</f>
        <v>88221500000</v>
      </c>
      <c r="V12" s="3">
        <f>+'BOP PIIE data'!T12</f>
        <v>82265546274.038498</v>
      </c>
      <c r="W12" s="5">
        <f t="shared" si="2"/>
        <v>-200000</v>
      </c>
      <c r="X12" s="5">
        <f t="shared" si="3"/>
        <v>-13389829727.564285</v>
      </c>
    </row>
    <row r="13" spans="1:24" x14ac:dyDescent="0.2">
      <c r="A13" s="4">
        <v>42278</v>
      </c>
      <c r="B13" s="3">
        <f>+'BOP PIIE data'!B13</f>
        <v>504037000000</v>
      </c>
      <c r="C13" s="3">
        <f>+'BOP PIIE data'!C13</f>
        <v>416098200000</v>
      </c>
      <c r="D13" s="3">
        <f>+'BOP PIIE data'!D13</f>
        <v>210899600000</v>
      </c>
      <c r="E13" s="3">
        <f>+'BOP PIIE data'!E13</f>
        <v>188157700000</v>
      </c>
      <c r="F13" s="3">
        <f>+'BOP PIIE data'!F13</f>
        <v>185341200000</v>
      </c>
      <c r="G13" s="3">
        <f>+'BOP PIIE data'!G13</f>
        <v>185014100000</v>
      </c>
      <c r="H13" s="3">
        <f>+'BOP PIIE data'!H13</f>
        <v>27279500000</v>
      </c>
      <c r="I13" s="3">
        <f>+'BOP PIIE data'!I13</f>
        <v>59004600000</v>
      </c>
      <c r="J13" s="3">
        <f>+'BOP PIIE data'!K13</f>
        <v>457734096834.93597</v>
      </c>
      <c r="K13" s="3">
        <f>+'BOP PIIE data'!L13</f>
        <v>416978509515.224</v>
      </c>
      <c r="L13" s="3">
        <f t="shared" si="1"/>
        <v>104549800000</v>
      </c>
      <c r="M13" s="3">
        <f t="shared" si="0"/>
        <v>-1342800000</v>
      </c>
      <c r="N13" s="3">
        <v>-2375100000</v>
      </c>
      <c r="O13" s="3">
        <v>65335800000</v>
      </c>
      <c r="P13" s="3">
        <v>106924900000</v>
      </c>
      <c r="Q13" s="3">
        <v>-66678600000</v>
      </c>
      <c r="R13" s="3">
        <v>-42840281830.929497</v>
      </c>
      <c r="S13" s="3">
        <v>-23148177323.717999</v>
      </c>
      <c r="T13" s="3">
        <v>5515820112.1794901</v>
      </c>
      <c r="U13" s="3">
        <f>+'BOP PIIE data'!J13</f>
        <v>79282800000</v>
      </c>
      <c r="V13" s="3">
        <f>+'BOP PIIE data'!T13</f>
        <v>129459350921.474</v>
      </c>
      <c r="W13" s="5">
        <f t="shared" si="2"/>
        <v>-100000</v>
      </c>
      <c r="X13" s="5">
        <f t="shared" si="3"/>
        <v>3012552003.2059631</v>
      </c>
    </row>
    <row r="14" spans="1:24" x14ac:dyDescent="0.2">
      <c r="A14" s="4">
        <v>42370</v>
      </c>
      <c r="B14" s="3">
        <f>+'BOP PIIE data'!B14</f>
        <v>497007000000</v>
      </c>
      <c r="C14" s="3">
        <f>+'BOP PIIE data'!C14</f>
        <v>411079600000</v>
      </c>
      <c r="D14" s="3">
        <f>+'BOP PIIE data'!D14</f>
        <v>212303400000</v>
      </c>
      <c r="E14" s="3">
        <f>+'BOP PIIE data'!E14</f>
        <v>191371300000</v>
      </c>
      <c r="F14" s="3">
        <f>+'BOP PIIE data'!F14</f>
        <v>176106600000</v>
      </c>
      <c r="G14" s="3">
        <f>+'BOP PIIE data'!G14</f>
        <v>164060700000</v>
      </c>
      <c r="H14" s="3">
        <f>+'BOP PIIE data'!H14</f>
        <v>25528700000</v>
      </c>
      <c r="I14" s="3">
        <f>+'BOP PIIE data'!I14</f>
        <v>56696500000</v>
      </c>
      <c r="J14" s="3">
        <f>+'BOP PIIE data'!K14</f>
        <v>100615973918.269</v>
      </c>
      <c r="K14" s="3">
        <f>+'BOP PIIE data'!L14</f>
        <v>123032108473.558</v>
      </c>
      <c r="L14" s="3">
        <f t="shared" si="1"/>
        <v>144214400000</v>
      </c>
      <c r="M14" s="3">
        <f t="shared" si="0"/>
        <v>-9067000000</v>
      </c>
      <c r="N14" s="3">
        <v>-11933000000</v>
      </c>
      <c r="O14" s="3">
        <v>-27286700000</v>
      </c>
      <c r="P14" s="3">
        <v>156147400000</v>
      </c>
      <c r="Q14" s="3">
        <v>18219700000</v>
      </c>
      <c r="R14" s="3">
        <v>-128160185116.186</v>
      </c>
      <c r="S14" s="3">
        <v>40671192548.076897</v>
      </c>
      <c r="T14" s="3">
        <v>5306142548.0769196</v>
      </c>
      <c r="U14" s="3">
        <f>+'BOP PIIE data'!J14</f>
        <v>87737800000</v>
      </c>
      <c r="V14" s="3">
        <f>+'BOP PIIE data'!T14</f>
        <v>54023992748.3974</v>
      </c>
      <c r="W14" s="5">
        <f t="shared" si="2"/>
        <v>-200000</v>
      </c>
      <c r="X14" s="5">
        <f t="shared" si="3"/>
        <v>-86683962419.872375</v>
      </c>
    </row>
    <row r="15" spans="1:24" x14ac:dyDescent="0.2">
      <c r="A15" s="4">
        <v>42461</v>
      </c>
      <c r="B15" s="3">
        <f>+'BOP PIIE data'!B15</f>
        <v>499367100000</v>
      </c>
      <c r="C15" s="3">
        <f>+'BOP PIIE data'!C15</f>
        <v>408415500000</v>
      </c>
      <c r="D15" s="3">
        <f>+'BOP PIIE data'!D15</f>
        <v>208772900000</v>
      </c>
      <c r="E15" s="3">
        <f>+'BOP PIIE data'!E15</f>
        <v>186372900000</v>
      </c>
      <c r="F15" s="3">
        <f>+'BOP PIIE data'!F15</f>
        <v>180315200000</v>
      </c>
      <c r="G15" s="3">
        <f>+'BOP PIIE data'!G15</f>
        <v>166667900000</v>
      </c>
      <c r="H15" s="3">
        <f>+'BOP PIIE data'!H15</f>
        <v>25967500000</v>
      </c>
      <c r="I15" s="3">
        <f>+'BOP PIIE data'!I15</f>
        <v>53137300000</v>
      </c>
      <c r="J15" s="3">
        <f>+'BOP PIIE data'!K15</f>
        <v>94945766225.961502</v>
      </c>
      <c r="K15" s="3">
        <f>+'BOP PIIE data'!L15</f>
        <v>62101431550.480797</v>
      </c>
      <c r="L15" s="3">
        <f t="shared" si="1"/>
        <v>132484700000</v>
      </c>
      <c r="M15" s="3">
        <f t="shared" si="0"/>
        <v>28700900000</v>
      </c>
      <c r="N15" s="3">
        <v>-4798700000</v>
      </c>
      <c r="O15" s="3">
        <v>78690400000</v>
      </c>
      <c r="P15" s="3">
        <v>137283400000</v>
      </c>
      <c r="Q15" s="3">
        <v>-49989500000</v>
      </c>
      <c r="R15" s="3">
        <v>218639744370.99399</v>
      </c>
      <c r="S15" s="3">
        <v>212591411778.84601</v>
      </c>
      <c r="T15" s="3">
        <v>3901282932.6923099</v>
      </c>
      <c r="U15" s="3">
        <f>+'BOP PIIE data'!J15</f>
        <v>99829100000</v>
      </c>
      <c r="V15" s="3">
        <f>+'BOP PIIE data'!T15</f>
        <v>98613010056.089798</v>
      </c>
      <c r="W15" s="5">
        <f t="shared" si="2"/>
        <v>0</v>
      </c>
      <c r="X15" s="5">
        <f t="shared" si="3"/>
        <v>47964740144.231247</v>
      </c>
    </row>
    <row r="16" spans="1:24" x14ac:dyDescent="0.2">
      <c r="A16" s="4">
        <v>42552</v>
      </c>
      <c r="B16" s="3">
        <f>+'BOP PIIE data'!B16</f>
        <v>508085700000</v>
      </c>
      <c r="C16" s="3">
        <f>+'BOP PIIE data'!C16</f>
        <v>417002300000</v>
      </c>
      <c r="D16" s="3">
        <f>+'BOP PIIE data'!D16</f>
        <v>214987900000</v>
      </c>
      <c r="E16" s="3">
        <f>+'BOP PIIE data'!E16</f>
        <v>197326400000</v>
      </c>
      <c r="F16" s="3">
        <f>+'BOP PIIE data'!F16</f>
        <v>182229100000</v>
      </c>
      <c r="G16" s="3">
        <f>+'BOP PIIE data'!G16</f>
        <v>163085900000</v>
      </c>
      <c r="H16" s="3">
        <f>+'BOP PIIE data'!H16</f>
        <v>24899500000</v>
      </c>
      <c r="I16" s="3">
        <f>+'BOP PIIE data'!I16</f>
        <v>64655100000</v>
      </c>
      <c r="J16" s="3">
        <f>+'BOP PIIE data'!K16</f>
        <v>149192663020.83301</v>
      </c>
      <c r="K16" s="3">
        <f>+'BOP PIIE data'!L16</f>
        <v>19524850460.737202</v>
      </c>
      <c r="L16" s="3">
        <f t="shared" si="1"/>
        <v>118350800000</v>
      </c>
      <c r="M16" s="3">
        <f t="shared" si="0"/>
        <v>-9477300000</v>
      </c>
      <c r="N16" s="3">
        <v>16283900000</v>
      </c>
      <c r="O16" s="3">
        <v>27323400000</v>
      </c>
      <c r="P16" s="3">
        <v>102066900000</v>
      </c>
      <c r="Q16" s="3">
        <v>-36800700000</v>
      </c>
      <c r="R16" s="3">
        <v>10667022576.121799</v>
      </c>
      <c r="S16" s="3">
        <v>167980772996.79501</v>
      </c>
      <c r="T16" s="3">
        <v>933554407.05128205</v>
      </c>
      <c r="U16" s="3">
        <f>+'BOP PIIE data'!J16</f>
        <v>88132500000</v>
      </c>
      <c r="V16" s="3">
        <f>+'BOP PIIE data'!T16</f>
        <v>122140346274.03799</v>
      </c>
      <c r="W16" s="5">
        <f t="shared" si="2"/>
        <v>0</v>
      </c>
      <c r="X16" s="5">
        <f t="shared" si="3"/>
        <v>-21024629727.564102</v>
      </c>
    </row>
    <row r="17" spans="1:24" x14ac:dyDescent="0.2">
      <c r="A17" s="4">
        <v>42644</v>
      </c>
      <c r="B17" s="3">
        <f>+'BOP PIIE data'!B17</f>
        <v>516840900000</v>
      </c>
      <c r="C17" s="3">
        <f>+'BOP PIIE data'!C17</f>
        <v>433080100000</v>
      </c>
      <c r="D17" s="3">
        <f>+'BOP PIIE data'!D17</f>
        <v>216353000000</v>
      </c>
      <c r="E17" s="3">
        <f>+'BOP PIIE data'!E17</f>
        <v>197865800000</v>
      </c>
      <c r="F17" s="3">
        <f>+'BOP PIIE data'!F17</f>
        <v>194333900000</v>
      </c>
      <c r="G17" s="3">
        <f>+'BOP PIIE data'!G17</f>
        <v>173648600000</v>
      </c>
      <c r="H17" s="3">
        <f>+'BOP PIIE data'!H17</f>
        <v>25363200000</v>
      </c>
      <c r="I17" s="3">
        <f>+'BOP PIIE data'!I17</f>
        <v>60722600000</v>
      </c>
      <c r="J17" s="3">
        <f>+'BOP PIIE data'!K17</f>
        <v>160901796834.936</v>
      </c>
      <c r="K17" s="3">
        <f>+'BOP PIIE data'!L17</f>
        <v>96635509515.224396</v>
      </c>
      <c r="L17" s="3">
        <f t="shared" si="1"/>
        <v>21832000000</v>
      </c>
      <c r="M17" s="3">
        <f t="shared" si="0"/>
        <v>-78613900000</v>
      </c>
      <c r="N17" s="3">
        <v>20791000000</v>
      </c>
      <c r="O17" s="3">
        <v>31838100000</v>
      </c>
      <c r="P17" s="3">
        <v>1041000000</v>
      </c>
      <c r="Q17" s="3">
        <v>-110452000000</v>
      </c>
      <c r="R17" s="3">
        <v>131670318169.07001</v>
      </c>
      <c r="S17" s="3">
        <v>152075622676.28201</v>
      </c>
      <c r="T17" s="3">
        <v>5580620112.1794901</v>
      </c>
      <c r="U17" s="3">
        <f>+'BOP PIIE data'!J17</f>
        <v>87573800000</v>
      </c>
      <c r="V17" s="3">
        <f>+'BOP PIIE data'!T17</f>
        <v>78024750921.474396</v>
      </c>
      <c r="W17" s="5">
        <f t="shared" si="2"/>
        <v>100000</v>
      </c>
      <c r="X17" s="5">
        <f t="shared" si="3"/>
        <v>71862752003.204712</v>
      </c>
    </row>
    <row r="18" spans="1:24" x14ac:dyDescent="0.2">
      <c r="A18" s="4">
        <v>42736</v>
      </c>
      <c r="B18" s="3">
        <f>+'BOP PIIE data'!B18</f>
        <v>530876800000</v>
      </c>
      <c r="C18" s="3">
        <f>+'BOP PIIE data'!C18</f>
        <v>453235100000</v>
      </c>
      <c r="D18" s="3">
        <f>+'BOP PIIE data'!D18</f>
        <v>226584200000</v>
      </c>
      <c r="E18" s="3">
        <f>+'BOP PIIE data'!E18</f>
        <v>192826300000</v>
      </c>
      <c r="F18" s="3">
        <f>+'BOP PIIE data'!F18</f>
        <v>198478700000</v>
      </c>
      <c r="G18" s="3">
        <f>+'BOP PIIE data'!G18</f>
        <v>187780000000</v>
      </c>
      <c r="H18" s="3">
        <f>+'BOP PIIE data'!H18</f>
        <v>25888900000</v>
      </c>
      <c r="I18" s="3">
        <f>+'BOP PIIE data'!I18</f>
        <v>58401000000</v>
      </c>
      <c r="J18" s="3">
        <f>+'BOP PIIE data'!K18</f>
        <v>179543973918.26901</v>
      </c>
      <c r="K18" s="3">
        <f>+'BOP PIIE data'!L18</f>
        <v>191345908473.55801</v>
      </c>
      <c r="L18" s="3">
        <f t="shared" si="1"/>
        <v>187800700000</v>
      </c>
      <c r="M18" s="3">
        <f t="shared" si="0"/>
        <v>103052600000</v>
      </c>
      <c r="N18" s="3">
        <v>39967000000</v>
      </c>
      <c r="O18" s="3">
        <v>63356600000</v>
      </c>
      <c r="P18" s="3">
        <v>147833700000</v>
      </c>
      <c r="Q18" s="3">
        <v>39696000000</v>
      </c>
      <c r="R18" s="3">
        <v>17768314883.814098</v>
      </c>
      <c r="S18" s="3">
        <v>94768492548.076904</v>
      </c>
      <c r="T18" s="3">
        <v>1807342548.07692</v>
      </c>
      <c r="U18" s="3">
        <f>+'BOP PIIE data'!J18</f>
        <v>89586200000</v>
      </c>
      <c r="V18" s="3">
        <f>+'BOP PIIE data'!T18</f>
        <v>85823992748.3974</v>
      </c>
      <c r="W18" s="5">
        <f t="shared" si="2"/>
        <v>0</v>
      </c>
      <c r="X18" s="5">
        <f t="shared" si="3"/>
        <v>-88070662419.872284</v>
      </c>
    </row>
    <row r="19" spans="1:24" x14ac:dyDescent="0.2">
      <c r="A19" s="4">
        <v>42826</v>
      </c>
      <c r="B19" s="3">
        <f>+'BOP PIIE data'!B19</f>
        <v>539452000000</v>
      </c>
      <c r="C19" s="3">
        <f>+'BOP PIIE data'!C19</f>
        <v>453816500000</v>
      </c>
      <c r="D19" s="3">
        <f>+'BOP PIIE data'!D19</f>
        <v>233805800000</v>
      </c>
      <c r="E19" s="3">
        <f>+'BOP PIIE data'!E19</f>
        <v>233563900000</v>
      </c>
      <c r="F19" s="3">
        <f>+'BOP PIIE data'!F19</f>
        <v>201023800000</v>
      </c>
      <c r="G19" s="3">
        <f>+'BOP PIIE data'!G19</f>
        <v>191918300000</v>
      </c>
      <c r="H19" s="3">
        <f>+'BOP PIIE data'!H19</f>
        <v>26662700000</v>
      </c>
      <c r="I19" s="3">
        <f>+'BOP PIIE data'!I19</f>
        <v>67255600000</v>
      </c>
      <c r="J19" s="3">
        <f>+'BOP PIIE data'!K19</f>
        <v>137993866225.96201</v>
      </c>
      <c r="K19" s="3">
        <f>+'BOP PIIE data'!L19</f>
        <v>122636431550.481</v>
      </c>
      <c r="L19" s="3">
        <f t="shared" si="1"/>
        <v>188824400000</v>
      </c>
      <c r="M19" s="3">
        <f t="shared" si="0"/>
        <v>114110300000</v>
      </c>
      <c r="N19" s="3">
        <v>70857900000</v>
      </c>
      <c r="O19" s="3">
        <v>153815700000</v>
      </c>
      <c r="P19" s="3">
        <v>117966500000</v>
      </c>
      <c r="Q19" s="3">
        <v>-39705400000</v>
      </c>
      <c r="R19" s="3">
        <v>19283744370.993599</v>
      </c>
      <c r="S19" s="3">
        <v>38069111778.846199</v>
      </c>
      <c r="T19" s="3">
        <v>263182932.69230801</v>
      </c>
      <c r="U19" s="3">
        <f>+'BOP PIIE data'!J19</f>
        <v>54390100000</v>
      </c>
      <c r="V19" s="3">
        <f>+'BOP PIIE data'!T19</f>
        <v>65152010056.089699</v>
      </c>
      <c r="W19" s="5">
        <f t="shared" si="2"/>
        <v>-100000</v>
      </c>
      <c r="X19" s="5">
        <f t="shared" si="3"/>
        <v>6397340144.2310257</v>
      </c>
    </row>
    <row r="20" spans="1:24" x14ac:dyDescent="0.2">
      <c r="A20" s="4">
        <v>42917</v>
      </c>
      <c r="B20" s="3">
        <f>+'BOP PIIE data'!B20</f>
        <v>546312500000</v>
      </c>
      <c r="C20" s="3">
        <f>+'BOP PIIE data'!C20</f>
        <v>450930000000</v>
      </c>
      <c r="D20" s="3">
        <f>+'BOP PIIE data'!D20</f>
        <v>234945000000</v>
      </c>
      <c r="E20" s="3">
        <f>+'BOP PIIE data'!E20</f>
        <v>200605200000</v>
      </c>
      <c r="F20" s="3">
        <f>+'BOP PIIE data'!F20</f>
        <v>207082400000</v>
      </c>
      <c r="G20" s="3">
        <f>+'BOP PIIE data'!G20</f>
        <v>185105500000</v>
      </c>
      <c r="H20" s="3">
        <f>+'BOP PIIE data'!H20</f>
        <v>27264000000</v>
      </c>
      <c r="I20" s="3">
        <f>+'BOP PIIE data'!I20</f>
        <v>61140100000</v>
      </c>
      <c r="J20" s="3">
        <f>+'BOP PIIE data'!K20</f>
        <v>-104727336979.16701</v>
      </c>
      <c r="K20" s="3">
        <f>+'BOP PIIE data'!L20</f>
        <v>-103513849539.263</v>
      </c>
      <c r="L20" s="3">
        <f t="shared" si="1"/>
        <v>179247200000</v>
      </c>
      <c r="M20" s="3">
        <f t="shared" si="0"/>
        <v>57642200000</v>
      </c>
      <c r="N20" s="3">
        <v>56657300000</v>
      </c>
      <c r="O20" s="3">
        <v>107246300000</v>
      </c>
      <c r="P20" s="3">
        <v>122589900000</v>
      </c>
      <c r="Q20" s="3">
        <v>-49604100000</v>
      </c>
      <c r="R20" s="3">
        <v>31473622576.121799</v>
      </c>
      <c r="S20" s="3">
        <v>40129172996.794899</v>
      </c>
      <c r="T20" s="3">
        <v>-6266745592.94872</v>
      </c>
      <c r="U20" s="3">
        <f>+'BOP PIIE data'!J20</f>
        <v>117823200000</v>
      </c>
      <c r="V20" s="3">
        <f>+'BOP PIIE data'!T20</f>
        <v>92746546274.038498</v>
      </c>
      <c r="W20" s="5">
        <f t="shared" si="2"/>
        <v>-100000</v>
      </c>
      <c r="X20" s="5">
        <f t="shared" si="3"/>
        <v>12722670272.435699</v>
      </c>
    </row>
    <row r="21" spans="1:24" x14ac:dyDescent="0.2">
      <c r="A21" s="4">
        <v>43009</v>
      </c>
      <c r="B21" s="3">
        <f>+'BOP PIIE data'!B21</f>
        <v>557352200000</v>
      </c>
      <c r="C21" s="3">
        <f>+'BOP PIIE data'!C21</f>
        <v>466589400000</v>
      </c>
      <c r="D21" s="3">
        <f>+'BOP PIIE data'!D21</f>
        <v>243602500000</v>
      </c>
      <c r="E21" s="3">
        <f>+'BOP PIIE data'!E21</f>
        <v>198949400000</v>
      </c>
      <c r="F21" s="3">
        <f>+'BOP PIIE data'!F21</f>
        <v>207177100000</v>
      </c>
      <c r="G21" s="3">
        <f>+'BOP PIIE data'!G21</f>
        <v>195770600000</v>
      </c>
      <c r="H21" s="3">
        <f>+'BOP PIIE data'!H21</f>
        <v>27974900000</v>
      </c>
      <c r="I21" s="3">
        <f>+'BOP PIIE data'!I21</f>
        <v>57337700000</v>
      </c>
      <c r="J21" s="3">
        <f>+'BOP PIIE data'!K21</f>
        <v>97613996834.935898</v>
      </c>
      <c r="K21" s="3">
        <f>+'BOP PIIE data'!L21</f>
        <v>73484609515.224396</v>
      </c>
      <c r="L21" s="3">
        <f t="shared" si="1"/>
        <v>114507000000</v>
      </c>
      <c r="M21" s="3">
        <f t="shared" si="0"/>
        <v>34435500000</v>
      </c>
      <c r="N21" s="3">
        <v>44335400000</v>
      </c>
      <c r="O21" s="3">
        <v>110950100000</v>
      </c>
      <c r="P21" s="3">
        <v>70171600000</v>
      </c>
      <c r="Q21" s="3">
        <v>-76514600000</v>
      </c>
      <c r="R21" s="3">
        <v>107619818169.07001</v>
      </c>
      <c r="S21" s="3">
        <v>51070222676.281998</v>
      </c>
      <c r="T21" s="3">
        <v>2906920112.1794901</v>
      </c>
      <c r="U21" s="3">
        <f>+'BOP PIIE data'!J21</f>
        <v>117459700000</v>
      </c>
      <c r="V21" s="3">
        <f>+'BOP PIIE data'!T21</f>
        <v>101395550921.474</v>
      </c>
      <c r="W21" s="5">
        <f t="shared" si="2"/>
        <v>-100000</v>
      </c>
      <c r="X21" s="5">
        <f t="shared" si="3"/>
        <v>62261852003.205017</v>
      </c>
    </row>
    <row r="22" spans="1:24" x14ac:dyDescent="0.2">
      <c r="A22" s="4">
        <v>43101</v>
      </c>
      <c r="B22" s="3">
        <f>+'BOP PIIE data'!B22</f>
        <v>549588600000</v>
      </c>
      <c r="C22" s="3">
        <f>+'BOP PIIE data'!C22</f>
        <v>469756300000</v>
      </c>
      <c r="D22" s="3">
        <f>+'BOP PIIE data'!D22</f>
        <v>236144400000</v>
      </c>
      <c r="E22" s="3">
        <f>+'BOP PIIE data'!E22</f>
        <v>200186200000</v>
      </c>
      <c r="F22" s="3">
        <f>+'BOP PIIE data'!F22</f>
        <v>217509300000</v>
      </c>
      <c r="G22" s="3">
        <f>+'BOP PIIE data'!G22</f>
        <v>199020900000</v>
      </c>
      <c r="H22" s="3">
        <f>+'BOP PIIE data'!H22</f>
        <v>26508300000</v>
      </c>
      <c r="I22" s="3">
        <f>+'BOP PIIE data'!I22</f>
        <v>63294900000</v>
      </c>
      <c r="J22" s="3">
        <f>+'BOP PIIE data'!K22</f>
        <v>13357673918.269199</v>
      </c>
      <c r="K22" s="3">
        <f>+'BOP PIIE data'!L22</f>
        <v>-101416691526.442</v>
      </c>
      <c r="L22" s="3">
        <f t="shared" si="1"/>
        <v>204706200000</v>
      </c>
      <c r="M22" s="3">
        <f t="shared" si="0"/>
        <v>161866200000</v>
      </c>
      <c r="N22" s="3">
        <v>64526100000</v>
      </c>
      <c r="O22" s="3">
        <v>58342700000</v>
      </c>
      <c r="P22" s="3">
        <v>140180100000</v>
      </c>
      <c r="Q22" s="3">
        <v>103523500000</v>
      </c>
      <c r="R22" s="3">
        <v>-86784585116.185898</v>
      </c>
      <c r="S22" s="3">
        <v>5964192548.0768995</v>
      </c>
      <c r="T22" s="3">
        <v>15440742548.0769</v>
      </c>
      <c r="U22" s="3">
        <f>+'BOP PIIE data'!J22</f>
        <v>97492200000</v>
      </c>
      <c r="V22" s="3">
        <f>+'BOP PIIE data'!T22</f>
        <v>121508192748.397</v>
      </c>
      <c r="W22" s="5">
        <f t="shared" si="2"/>
        <v>100000</v>
      </c>
      <c r="X22" s="5">
        <f t="shared" si="3"/>
        <v>-41201862419.871719</v>
      </c>
    </row>
    <row r="23" spans="1:24" x14ac:dyDescent="0.2">
      <c r="A23" s="4">
        <v>43191</v>
      </c>
      <c r="B23" s="3">
        <f>+'BOP PIIE data'!B23</f>
        <v>557673500000</v>
      </c>
      <c r="C23" s="3">
        <f>+'BOP PIIE data'!C23</f>
        <v>480102400000</v>
      </c>
      <c r="D23" s="3">
        <f>+'BOP PIIE data'!D23</f>
        <v>243275100000</v>
      </c>
      <c r="E23" s="3">
        <f>+'BOP PIIE data'!E23</f>
        <v>205720700000</v>
      </c>
      <c r="F23" s="3">
        <f>+'BOP PIIE data'!F23</f>
        <v>234955600000</v>
      </c>
      <c r="G23" s="3">
        <f>+'BOP PIIE data'!G23</f>
        <v>215270100000</v>
      </c>
      <c r="H23" s="3">
        <f>+'BOP PIIE data'!H23</f>
        <v>27641700000</v>
      </c>
      <c r="I23" s="3">
        <f>+'BOP PIIE data'!I23</f>
        <v>61404300000</v>
      </c>
      <c r="J23" s="3">
        <f>+'BOP PIIE data'!K23</f>
        <v>86753266225.961502</v>
      </c>
      <c r="K23" s="3">
        <f>+'BOP PIIE data'!L23</f>
        <v>-17344168449.519199</v>
      </c>
      <c r="L23" s="3">
        <f t="shared" si="1"/>
        <v>1593000000</v>
      </c>
      <c r="M23" s="3">
        <f t="shared" si="0"/>
        <v>-28959200000</v>
      </c>
      <c r="N23" s="3">
        <v>13532100000</v>
      </c>
      <c r="O23" s="3">
        <v>47183900000</v>
      </c>
      <c r="P23" s="3">
        <v>-11939100000</v>
      </c>
      <c r="Q23" s="3">
        <v>-76143100000</v>
      </c>
      <c r="R23" s="3">
        <v>136088644370.994</v>
      </c>
      <c r="S23" s="3">
        <v>202231311778.84601</v>
      </c>
      <c r="T23" s="3">
        <v>8306182932.6923103</v>
      </c>
      <c r="U23" s="3">
        <f>+'BOP PIIE data'!J23</f>
        <v>101048400000</v>
      </c>
      <c r="V23" s="3">
        <f>+'BOP PIIE data'!T23</f>
        <v>98692210056.089798</v>
      </c>
      <c r="W23" s="5">
        <f t="shared" si="2"/>
        <v>0</v>
      </c>
      <c r="X23" s="5">
        <f t="shared" si="3"/>
        <v>-21879059855.768799</v>
      </c>
    </row>
    <row r="24" spans="1:24" x14ac:dyDescent="0.2">
      <c r="A24" s="4">
        <v>43282</v>
      </c>
      <c r="B24" s="3">
        <f>+'BOP PIIE data'!B24</f>
        <v>566188700000</v>
      </c>
      <c r="C24" s="3">
        <f>+'BOP PIIE data'!C24</f>
        <v>496872900000</v>
      </c>
      <c r="D24" s="3">
        <f>+'BOP PIIE data'!D24</f>
        <v>250035900000</v>
      </c>
      <c r="E24" s="3">
        <f>+'BOP PIIE data'!E24</f>
        <v>217829900000</v>
      </c>
      <c r="F24" s="3">
        <f>+'BOP PIIE data'!F24</f>
        <v>230996100000</v>
      </c>
      <c r="G24" s="3">
        <f>+'BOP PIIE data'!G24</f>
        <v>210490000000</v>
      </c>
      <c r="H24" s="3">
        <f>+'BOP PIIE data'!H24</f>
        <v>27469700000</v>
      </c>
      <c r="I24" s="3">
        <f>+'BOP PIIE data'!I24</f>
        <v>65497200000</v>
      </c>
      <c r="J24" s="3">
        <f>+'BOP PIIE data'!K24</f>
        <v>-111137036979.16701</v>
      </c>
      <c r="K24" s="3">
        <f>+'BOP PIIE data'!L24</f>
        <v>-84559149539.262802</v>
      </c>
      <c r="L24" s="3">
        <f t="shared" si="1"/>
        <v>60022100000</v>
      </c>
      <c r="M24" s="3">
        <f t="shared" si="0"/>
        <v>-34186200000</v>
      </c>
      <c r="N24" s="3">
        <v>15008200000</v>
      </c>
      <c r="O24" s="3">
        <v>-53793000000</v>
      </c>
      <c r="P24" s="3">
        <v>45013900000</v>
      </c>
      <c r="Q24" s="3">
        <v>19606800000</v>
      </c>
      <c r="R24" s="3">
        <v>48829322576.121803</v>
      </c>
      <c r="S24" s="3">
        <v>63472272996.794899</v>
      </c>
      <c r="T24" s="3">
        <v>-5517345592.94872</v>
      </c>
      <c r="U24" s="3">
        <f>+'BOP PIIE data'!J24</f>
        <v>84000400000</v>
      </c>
      <c r="V24" s="3">
        <f>+'BOP PIIE data'!T24</f>
        <v>82339846274.038498</v>
      </c>
      <c r="W24" s="5">
        <f t="shared" si="2"/>
        <v>0</v>
      </c>
      <c r="X24" s="5">
        <f t="shared" si="3"/>
        <v>-34869729727.564529</v>
      </c>
    </row>
    <row r="25" spans="1:24" x14ac:dyDescent="0.2">
      <c r="A25" s="4">
        <v>43374</v>
      </c>
      <c r="B25" s="3">
        <f>+'BOP PIIE data'!B25</f>
        <v>564730400000</v>
      </c>
      <c r="C25" s="3">
        <f>+'BOP PIIE data'!C25</f>
        <v>504214800000</v>
      </c>
      <c r="D25" s="3">
        <f>+'BOP PIIE data'!D25</f>
        <v>252907400000</v>
      </c>
      <c r="E25" s="3">
        <f>+'BOP PIIE data'!E25</f>
        <v>224495500000</v>
      </c>
      <c r="F25" s="3">
        <f>+'BOP PIIE data'!F25</f>
        <v>225856500000</v>
      </c>
      <c r="G25" s="3">
        <f>+'BOP PIIE data'!G25</f>
        <v>200572400000</v>
      </c>
      <c r="H25" s="3">
        <f>+'BOP PIIE data'!H25</f>
        <v>28041700000</v>
      </c>
      <c r="I25" s="3">
        <f>+'BOP PIIE data'!I25</f>
        <v>70459400000</v>
      </c>
      <c r="J25" s="3">
        <f>+'BOP PIIE data'!K25</f>
        <v>-188262003165.064</v>
      </c>
      <c r="K25" s="3">
        <f>+'BOP PIIE data'!L25</f>
        <v>-112447590484.776</v>
      </c>
      <c r="L25" s="3">
        <f t="shared" si="1"/>
        <v>-43029600000</v>
      </c>
      <c r="M25" s="3">
        <f t="shared" si="0"/>
        <v>-98660700000</v>
      </c>
      <c r="N25" s="3">
        <v>-43666500000</v>
      </c>
      <c r="O25" s="3">
        <v>46090800000</v>
      </c>
      <c r="P25" s="3">
        <v>636900000</v>
      </c>
      <c r="Q25" s="3">
        <v>-144751500000</v>
      </c>
      <c r="R25" s="3">
        <v>86393118169.070496</v>
      </c>
      <c r="S25" s="3">
        <v>22300922676.282001</v>
      </c>
      <c r="T25" s="3">
        <v>7071520112.1794901</v>
      </c>
      <c r="U25" s="3">
        <f>+'BOP PIIE data'!J25</f>
        <v>71793900000</v>
      </c>
      <c r="V25" s="3">
        <f>+'BOP PIIE data'!T25</f>
        <v>4447750921.4743605</v>
      </c>
      <c r="W25" s="5">
        <f t="shared" si="2"/>
        <v>0</v>
      </c>
      <c r="X25" s="5">
        <f t="shared" si="3"/>
        <v>46532652003.205635</v>
      </c>
    </row>
    <row r="26" spans="1:24" x14ac:dyDescent="0.2">
      <c r="A26" s="4">
        <v>43466</v>
      </c>
      <c r="B26" s="3">
        <f>+'BOP PIIE data'!B26</f>
        <v>575508800000</v>
      </c>
      <c r="C26" s="3">
        <f>+'BOP PIIE data'!C26</f>
        <v>500180100000</v>
      </c>
      <c r="D26" s="3">
        <f>+'BOP PIIE data'!D26</f>
        <v>255875700000</v>
      </c>
      <c r="E26" s="3">
        <f>+'BOP PIIE data'!E26</f>
        <v>217017100000</v>
      </c>
      <c r="F26" s="3">
        <f>+'BOP PIIE data'!F26</f>
        <v>230435000000</v>
      </c>
      <c r="G26" s="3">
        <f>+'BOP PIIE data'!G26</f>
        <v>201746500000</v>
      </c>
      <c r="H26" s="3">
        <f>+'BOP PIIE data'!H26</f>
        <v>29594800000</v>
      </c>
      <c r="I26" s="3">
        <f>+'BOP PIIE data'!I26</f>
        <v>71309600000</v>
      </c>
      <c r="J26" s="3">
        <f>+'BOP PIIE data'!K26</f>
        <v>106046573918.269</v>
      </c>
      <c r="K26" s="3">
        <f>+'BOP PIIE data'!L26</f>
        <v>-5492091526.4423103</v>
      </c>
      <c r="L26" s="3">
        <f t="shared" si="1"/>
        <v>76200100000</v>
      </c>
      <c r="M26" s="3">
        <f t="shared" si="0"/>
        <v>169342300000</v>
      </c>
      <c r="N26" s="3">
        <v>-10066000000</v>
      </c>
      <c r="O26" s="3">
        <v>29283300000</v>
      </c>
      <c r="P26" s="3">
        <v>86266100000</v>
      </c>
      <c r="Q26" s="3">
        <v>140059000000</v>
      </c>
      <c r="R26" s="3">
        <v>-30348885116.185902</v>
      </c>
      <c r="S26" s="3">
        <v>-73584307451.923096</v>
      </c>
      <c r="T26" s="3">
        <v>6768142548.0769196</v>
      </c>
      <c r="U26" s="3">
        <f>+'BOP PIIE data'!J26</f>
        <v>101161000000</v>
      </c>
      <c r="V26" s="3">
        <f>+'BOP PIIE data'!T26</f>
        <v>117416092748.397</v>
      </c>
      <c r="W26" s="5">
        <f t="shared" si="2"/>
        <v>0</v>
      </c>
      <c r="X26" s="5">
        <f t="shared" si="3"/>
        <v>-49016062419.871582</v>
      </c>
    </row>
    <row r="27" spans="1:24" x14ac:dyDescent="0.2">
      <c r="A27" s="4">
        <v>43556</v>
      </c>
      <c r="B27" s="3">
        <f>+'BOP PIIE data'!B27</f>
        <v>568224200000</v>
      </c>
      <c r="C27" s="3">
        <f>+'BOP PIIE data'!C27</f>
        <v>492622400000</v>
      </c>
      <c r="D27" s="3">
        <f>+'BOP PIIE data'!D27</f>
        <v>264391500000</v>
      </c>
      <c r="E27" s="3">
        <f>+'BOP PIIE data'!E27</f>
        <v>269468600000</v>
      </c>
      <c r="F27" s="3">
        <f>+'BOP PIIE data'!F27</f>
        <v>233519100000</v>
      </c>
      <c r="G27" s="3">
        <f>+'BOP PIIE data'!G27</f>
        <v>218232700000</v>
      </c>
      <c r="H27" s="3">
        <f>+'BOP PIIE data'!H27</f>
        <v>30506500000</v>
      </c>
      <c r="I27" s="3">
        <f>+'BOP PIIE data'!I27</f>
        <v>65120600000</v>
      </c>
      <c r="J27" s="3">
        <f>+'BOP PIIE data'!K27</f>
        <v>-30385833774.038502</v>
      </c>
      <c r="K27" s="3">
        <f>+'BOP PIIE data'!L27</f>
        <v>60041331550.480797</v>
      </c>
      <c r="L27" s="3">
        <f t="shared" si="1"/>
        <v>68005400000</v>
      </c>
      <c r="M27" s="3">
        <f t="shared" si="0"/>
        <v>116671600000</v>
      </c>
      <c r="N27" s="3">
        <v>9437700000</v>
      </c>
      <c r="O27" s="3">
        <v>39626000000</v>
      </c>
      <c r="P27" s="3">
        <v>58567700000</v>
      </c>
      <c r="Q27" s="3">
        <v>77045600000</v>
      </c>
      <c r="R27" s="3">
        <v>257699144370.99399</v>
      </c>
      <c r="S27" s="3">
        <v>136451711778.84599</v>
      </c>
      <c r="T27" s="3">
        <v>4224382932.6923099</v>
      </c>
      <c r="U27" s="3">
        <f>+'BOP PIIE data'!J27</f>
        <v>51196900000</v>
      </c>
      <c r="V27" s="3">
        <f>+'BOP PIIE data'!T27</f>
        <v>369010056.08974499</v>
      </c>
      <c r="W27" s="5">
        <f t="shared" si="2"/>
        <v>100000</v>
      </c>
      <c r="X27" s="5">
        <f t="shared" si="3"/>
        <v>-13990559855.768726</v>
      </c>
    </row>
    <row r="28" spans="1:24" x14ac:dyDescent="0.2">
      <c r="A28" s="4">
        <v>43647</v>
      </c>
      <c r="B28" s="3">
        <f>+'BOP PIIE data'!B28</f>
        <v>576523200000</v>
      </c>
      <c r="C28" s="3">
        <f>+'BOP PIIE data'!C28</f>
        <v>495870700000</v>
      </c>
      <c r="D28" s="3">
        <f>+'BOP PIIE data'!D28</f>
        <v>273620800000</v>
      </c>
      <c r="E28" s="3">
        <f>+'BOP PIIE data'!E28</f>
        <v>235638600000</v>
      </c>
      <c r="F28" s="3">
        <f>+'BOP PIIE data'!F28</f>
        <v>231377000000</v>
      </c>
      <c r="G28" s="3">
        <f>+'BOP PIIE data'!G28</f>
        <v>207516200000</v>
      </c>
      <c r="H28" s="3">
        <f>+'BOP PIIE data'!H28</f>
        <v>31069600000</v>
      </c>
      <c r="I28" s="3">
        <f>+'BOP PIIE data'!I28</f>
        <v>72024000000</v>
      </c>
      <c r="J28" s="3">
        <f>+'BOP PIIE data'!K28</f>
        <v>185616463020.83301</v>
      </c>
      <c r="K28" s="3">
        <f>+'BOP PIIE data'!L28</f>
        <v>88969650460.737198</v>
      </c>
      <c r="L28" s="3">
        <f t="shared" si="1"/>
        <v>166674600000</v>
      </c>
      <c r="M28" s="3">
        <f t="shared" si="0"/>
        <v>228952000000</v>
      </c>
      <c r="N28" s="3">
        <v>-14056400000</v>
      </c>
      <c r="O28" s="3">
        <v>143538300000</v>
      </c>
      <c r="P28" s="3">
        <v>180731000000</v>
      </c>
      <c r="Q28" s="3">
        <v>85413700000</v>
      </c>
      <c r="R28" s="3">
        <v>118676722576.12199</v>
      </c>
      <c r="S28" s="3">
        <v>70783572996.794907</v>
      </c>
      <c r="T28" s="3">
        <v>-5056045592.94872</v>
      </c>
      <c r="U28" s="3">
        <f>+'BOP PIIE data'!J28</f>
        <v>101541200000</v>
      </c>
      <c r="V28" s="3">
        <f>+'BOP PIIE data'!T28</f>
        <v>81087346274.038498</v>
      </c>
      <c r="W28" s="5">
        <f t="shared" si="2"/>
        <v>-100000</v>
      </c>
      <c r="X28" s="5">
        <f t="shared" si="3"/>
        <v>-3880829727.5642853</v>
      </c>
    </row>
    <row r="29" spans="1:24" x14ac:dyDescent="0.2">
      <c r="A29" s="4">
        <v>43739</v>
      </c>
      <c r="B29" s="3">
        <f>+'BOP PIIE data'!B29</f>
        <v>581116900000</v>
      </c>
      <c r="C29" s="3">
        <f>+'BOP PIIE data'!C29</f>
        <v>496531300000</v>
      </c>
      <c r="D29" s="3">
        <f>+'BOP PIIE data'!D29</f>
        <v>269788700000</v>
      </c>
      <c r="E29" s="3">
        <f>+'BOP PIIE data'!E29</f>
        <v>282831400000</v>
      </c>
      <c r="F29" s="3">
        <f>+'BOP PIIE data'!F29</f>
        <v>213842800000</v>
      </c>
      <c r="G29" s="3">
        <f>+'BOP PIIE data'!G29</f>
        <v>207947200000</v>
      </c>
      <c r="H29" s="3">
        <f>+'BOP PIIE data'!H29</f>
        <v>31924700000</v>
      </c>
      <c r="I29" s="3">
        <f>+'BOP PIIE data'!I29</f>
        <v>62630400000</v>
      </c>
      <c r="J29" s="3">
        <f>+'BOP PIIE data'!K29</f>
        <v>-203111403165.064</v>
      </c>
      <c r="K29" s="3">
        <f>+'BOP PIIE data'!L29</f>
        <v>-174267790484.776</v>
      </c>
      <c r="L29" s="3">
        <f t="shared" si="1"/>
        <v>152797800000</v>
      </c>
      <c r="M29" s="3">
        <f t="shared" si="0"/>
        <v>46187300000</v>
      </c>
      <c r="N29" s="3">
        <v>89653300000</v>
      </c>
      <c r="O29" s="3">
        <v>108684500000</v>
      </c>
      <c r="P29" s="3">
        <v>63144500000</v>
      </c>
      <c r="Q29" s="3">
        <v>-62497200000</v>
      </c>
      <c r="R29" s="3">
        <v>-175740281830.92999</v>
      </c>
      <c r="S29" s="3">
        <v>-189381877323.71799</v>
      </c>
      <c r="T29" s="3">
        <v>-45879887.820512801</v>
      </c>
      <c r="U29" s="3">
        <f>+'BOP PIIE data'!J29</f>
        <v>46732900000</v>
      </c>
      <c r="V29" s="3">
        <f>+'BOP PIIE data'!T29</f>
        <v>15752450921.4744</v>
      </c>
      <c r="W29" s="5">
        <f t="shared" si="2"/>
        <v>-100000</v>
      </c>
      <c r="X29" s="5">
        <f t="shared" si="3"/>
        <v>75610152003.205093</v>
      </c>
    </row>
    <row r="30" spans="1:24" x14ac:dyDescent="0.2">
      <c r="A30" s="4">
        <v>43831</v>
      </c>
      <c r="B30" s="3">
        <f>+'BOP PIIE data'!B30</f>
        <v>560640600000</v>
      </c>
      <c r="C30" s="3">
        <f>+'BOP PIIE data'!C30</f>
        <v>476728600000</v>
      </c>
      <c r="D30" s="3">
        <f>+'BOP PIIE data'!D30</f>
        <v>265759700000</v>
      </c>
      <c r="E30" s="3">
        <f>+'BOP PIIE data'!E30</f>
        <v>304204100000</v>
      </c>
      <c r="F30" s="3">
        <f>+'BOP PIIE data'!F30</f>
        <v>197080200000</v>
      </c>
      <c r="G30" s="3">
        <f>+'BOP PIIE data'!G30</f>
        <v>185037700000</v>
      </c>
      <c r="H30" s="3">
        <f>+'BOP PIIE data'!H30</f>
        <v>31970400000</v>
      </c>
      <c r="I30" s="3">
        <f>+'BOP PIIE data'!I30</f>
        <v>70624100000</v>
      </c>
      <c r="J30" s="3">
        <f>+'BOP PIIE data'!K30</f>
        <v>-133822826081.731</v>
      </c>
      <c r="K30" s="3">
        <f>+'BOP PIIE data'!L30</f>
        <v>-68920091526.442307</v>
      </c>
      <c r="L30" s="3">
        <f t="shared" si="1"/>
        <v>-125211900000</v>
      </c>
      <c r="M30" s="3">
        <f t="shared" si="0"/>
        <v>86104100000</v>
      </c>
      <c r="N30" s="3">
        <v>-52988400000</v>
      </c>
      <c r="O30" s="3">
        <v>-87388100000</v>
      </c>
      <c r="P30" s="3">
        <v>-72223500000</v>
      </c>
      <c r="Q30" s="3">
        <v>173492200000</v>
      </c>
      <c r="R30" s="3">
        <v>539848914883.81403</v>
      </c>
      <c r="S30" s="3">
        <v>360951192548.07703</v>
      </c>
      <c r="T30" s="3">
        <v>8627642548.0769196</v>
      </c>
      <c r="U30" s="3">
        <f>+'BOP PIIE data'!J30</f>
        <v>18856400000</v>
      </c>
      <c r="V30" s="3">
        <f>+'BOP PIIE data'!T30</f>
        <v>-11891107251.6026</v>
      </c>
      <c r="W30" s="5">
        <f t="shared" si="2"/>
        <v>0</v>
      </c>
      <c r="X30" s="5">
        <f t="shared" si="3"/>
        <v>-76802262419.872177</v>
      </c>
    </row>
    <row r="31" spans="1:24" x14ac:dyDescent="0.2">
      <c r="A31" s="4">
        <v>43922</v>
      </c>
      <c r="B31" s="3">
        <f>+'BOP PIIE data'!B31</f>
        <v>445652500000</v>
      </c>
      <c r="C31" s="3">
        <f>+'BOP PIIE data'!C31</f>
        <v>386578300000</v>
      </c>
      <c r="D31" s="3">
        <f>+'BOP PIIE data'!D31</f>
        <v>209596000000</v>
      </c>
      <c r="E31" s="3">
        <f>+'BOP PIIE data'!E31</f>
        <v>198308800000</v>
      </c>
      <c r="F31" s="3">
        <f>+'BOP PIIE data'!F31</f>
        <v>179443700000</v>
      </c>
      <c r="G31" s="3">
        <f>+'BOP PIIE data'!G31</f>
        <v>167711600000</v>
      </c>
      <c r="H31" s="3">
        <f>+'BOP PIIE data'!H31</f>
        <v>29768500000</v>
      </c>
      <c r="I31" s="3">
        <f>+'BOP PIIE data'!I31</f>
        <v>71836700000</v>
      </c>
      <c r="J31" s="3">
        <f>+'BOP PIIE data'!K31</f>
        <v>37164566225.961502</v>
      </c>
      <c r="K31" s="3">
        <f>+'BOP PIIE data'!L31</f>
        <v>116588231550.481</v>
      </c>
      <c r="L31" s="3">
        <f t="shared" si="1"/>
        <v>376115900000</v>
      </c>
      <c r="M31" s="3">
        <f t="shared" si="0"/>
        <v>235293600000</v>
      </c>
      <c r="N31" s="3">
        <v>100227500000</v>
      </c>
      <c r="O31" s="3">
        <v>130695100000</v>
      </c>
      <c r="P31" s="3">
        <v>275888400000</v>
      </c>
      <c r="Q31" s="3">
        <v>104598500000</v>
      </c>
      <c r="R31" s="3">
        <v>-322609955629.00598</v>
      </c>
      <c r="S31" s="3">
        <v>-219031988221.15399</v>
      </c>
      <c r="T31" s="3">
        <v>4955682932.6923103</v>
      </c>
      <c r="U31" s="3">
        <f>+'BOP PIIE data'!J31</f>
        <v>40025500000</v>
      </c>
      <c r="V31" s="3">
        <f>+'BOP PIIE data'!T31</f>
        <v>9990610056.0897408</v>
      </c>
      <c r="W31" s="5">
        <f t="shared" si="2"/>
        <v>-200000</v>
      </c>
      <c r="X31" s="5">
        <f t="shared" si="3"/>
        <v>-47214259855.768951</v>
      </c>
    </row>
    <row r="32" spans="1:24" x14ac:dyDescent="0.2">
      <c r="A32" s="4">
        <v>44013</v>
      </c>
      <c r="B32" s="3">
        <f>+'BOP PIIE data'!B32</f>
        <v>526710600000</v>
      </c>
      <c r="C32" s="3">
        <f>+'BOP PIIE data'!C32</f>
        <v>433526900000</v>
      </c>
      <c r="D32" s="3">
        <f>+'BOP PIIE data'!D32</f>
        <v>213490200000</v>
      </c>
      <c r="E32" s="3">
        <f>+'BOP PIIE data'!E32</f>
        <v>208862800000</v>
      </c>
      <c r="F32" s="3">
        <f>+'BOP PIIE data'!F32</f>
        <v>180603800000</v>
      </c>
      <c r="G32" s="3">
        <f>+'BOP PIIE data'!G32</f>
        <v>183505300000</v>
      </c>
      <c r="H32" s="3">
        <f>+'BOP PIIE data'!H32</f>
        <v>30908300000</v>
      </c>
      <c r="I32" s="3">
        <f>+'BOP PIIE data'!I32</f>
        <v>64890400000</v>
      </c>
      <c r="J32" s="3">
        <f>+'BOP PIIE data'!K32</f>
        <v>28384263020.833302</v>
      </c>
      <c r="K32" s="3">
        <f>+'BOP PIIE data'!L32</f>
        <v>-13927449539.2628</v>
      </c>
      <c r="L32" s="3">
        <f t="shared" si="1"/>
        <v>108273300000</v>
      </c>
      <c r="M32" s="3">
        <f t="shared" si="0"/>
        <v>115335100000</v>
      </c>
      <c r="N32" s="3">
        <v>94679800000</v>
      </c>
      <c r="O32" s="3">
        <v>73067600000</v>
      </c>
      <c r="P32" s="3">
        <v>13593500000</v>
      </c>
      <c r="Q32" s="3">
        <v>42267500000</v>
      </c>
      <c r="R32" s="3">
        <v>79698822576.121796</v>
      </c>
      <c r="S32" s="3">
        <v>-9396227003.2051296</v>
      </c>
      <c r="T32" s="3">
        <v>-3345145592.94872</v>
      </c>
      <c r="U32" s="3">
        <f>+'BOP PIIE data'!J32</f>
        <v>60927600000</v>
      </c>
      <c r="V32" s="3">
        <f>+'BOP PIIE data'!T32</f>
        <v>92814446274.038498</v>
      </c>
      <c r="W32" s="5">
        <f t="shared" si="2"/>
        <v>-100000</v>
      </c>
      <c r="X32" s="5">
        <f t="shared" si="3"/>
        <v>28185370272.435806</v>
      </c>
    </row>
    <row r="33" spans="1:24" x14ac:dyDescent="0.2">
      <c r="A33" s="4">
        <v>44105</v>
      </c>
      <c r="B33" s="3">
        <f>+'BOP PIIE data'!B33</f>
        <v>560459900000</v>
      </c>
      <c r="C33" s="3">
        <f>+'BOP PIIE data'!C33</f>
        <v>457751000000</v>
      </c>
      <c r="D33" s="3">
        <f>+'BOP PIIE data'!D33</f>
        <v>250121600000</v>
      </c>
      <c r="E33" s="3">
        <f>+'BOP PIIE data'!E33</f>
        <v>227811500000</v>
      </c>
      <c r="F33" s="3">
        <f>+'BOP PIIE data'!F33</f>
        <v>183385300000</v>
      </c>
      <c r="G33" s="3">
        <f>+'BOP PIIE data'!G33</f>
        <v>173010500000</v>
      </c>
      <c r="H33" s="3">
        <f>+'BOP PIIE data'!H33</f>
        <v>34189000000</v>
      </c>
      <c r="I33" s="3">
        <f>+'BOP PIIE data'!I33</f>
        <v>81349300000</v>
      </c>
      <c r="J33" s="3">
        <f>+'BOP PIIE data'!K33</f>
        <v>49367896834.935898</v>
      </c>
      <c r="K33" s="3">
        <f>+'BOP PIIE data'!L33</f>
        <v>140211209515.224</v>
      </c>
      <c r="L33" s="3">
        <f t="shared" si="1"/>
        <v>342317200000</v>
      </c>
      <c r="M33" s="3">
        <f t="shared" si="0"/>
        <v>-191227200000</v>
      </c>
      <c r="N33" s="3">
        <v>195160200000</v>
      </c>
      <c r="O33" s="3">
        <v>82469500000</v>
      </c>
      <c r="P33" s="3">
        <v>147157000000</v>
      </c>
      <c r="Q33" s="3">
        <v>-273696700000</v>
      </c>
      <c r="R33" s="3">
        <v>18805218169.070499</v>
      </c>
      <c r="S33" s="3">
        <v>306645922676.28198</v>
      </c>
      <c r="T33" s="3">
        <v>3065120112.1794901</v>
      </c>
      <c r="U33" s="3">
        <f>+'BOP PIIE data'!J33</f>
        <v>88233500000</v>
      </c>
      <c r="V33" s="3">
        <f>+'BOP PIIE data'!T33</f>
        <v>81388550921.474396</v>
      </c>
      <c r="W33" s="5">
        <f t="shared" si="2"/>
        <v>0</v>
      </c>
      <c r="X33" s="5">
        <f t="shared" si="3"/>
        <v>76536952003.205536</v>
      </c>
    </row>
    <row r="34" spans="1:24" x14ac:dyDescent="0.2">
      <c r="A34" s="4">
        <v>44197</v>
      </c>
      <c r="B34" s="3">
        <f>+'BOP PIIE data'!B34</f>
        <v>580538700000</v>
      </c>
      <c r="C34" s="3">
        <f>+'BOP PIIE data'!C34</f>
        <v>484896100000</v>
      </c>
      <c r="D34" s="3">
        <f>+'BOP PIIE data'!D34</f>
        <v>248876100000</v>
      </c>
      <c r="E34" s="3">
        <f>+'BOP PIIE data'!E34</f>
        <v>226206600000</v>
      </c>
      <c r="F34" s="3">
        <f>+'BOP PIIE data'!F34</f>
        <v>222351700000</v>
      </c>
      <c r="G34" s="3">
        <f>+'BOP PIIE data'!G34</f>
        <v>191379500000</v>
      </c>
      <c r="H34" s="3">
        <f>+'BOP PIIE data'!H34</f>
        <v>39130700000</v>
      </c>
      <c r="I34" s="3">
        <f>+'BOP PIIE data'!I34</f>
        <v>85727900000</v>
      </c>
      <c r="J34" s="3">
        <f>+'BOP PIIE data'!K34</f>
        <v>113200173918.269</v>
      </c>
      <c r="K34" s="3">
        <f>+'BOP PIIE data'!L34</f>
        <v>33341408473.557701</v>
      </c>
      <c r="L34" s="3">
        <f t="shared" si="1"/>
        <v>267804000000</v>
      </c>
      <c r="M34" s="3">
        <f t="shared" si="0"/>
        <v>206663500000</v>
      </c>
      <c r="N34" s="3">
        <v>162649700000</v>
      </c>
      <c r="O34" s="3">
        <v>107868700000</v>
      </c>
      <c r="P34" s="3">
        <v>105154300000</v>
      </c>
      <c r="Q34" s="3">
        <v>98794800000</v>
      </c>
      <c r="R34" s="3">
        <v>-73926285116.185898</v>
      </c>
      <c r="S34" s="3">
        <v>18816092548.0769</v>
      </c>
      <c r="T34" s="3">
        <v>1137642548.07692</v>
      </c>
      <c r="U34" s="3">
        <f>+'BOP PIIE data'!J34</f>
        <v>102687100000</v>
      </c>
      <c r="V34" s="3">
        <f>+'BOP PIIE data'!T34</f>
        <v>116085192748.397</v>
      </c>
      <c r="W34" s="5">
        <f t="shared" si="2"/>
        <v>0</v>
      </c>
      <c r="X34" s="5">
        <f t="shared" si="3"/>
        <v>-66690662419.871582</v>
      </c>
    </row>
    <row r="35" spans="1:24" x14ac:dyDescent="0.2">
      <c r="A35" s="4">
        <v>44287</v>
      </c>
      <c r="B35" s="3">
        <f>+'BOP PIIE data'!B35</f>
        <v>598144600000</v>
      </c>
      <c r="C35" s="3">
        <f>+'BOP PIIE data'!C35</f>
        <v>510491000000</v>
      </c>
      <c r="D35" s="3">
        <f>+'BOP PIIE data'!D35</f>
        <v>256246100000</v>
      </c>
      <c r="E35" s="3">
        <f>+'BOP PIIE data'!E35</f>
        <v>230474300000</v>
      </c>
      <c r="F35" s="3">
        <f>+'BOP PIIE data'!F35</f>
        <v>215219200000</v>
      </c>
      <c r="G35" s="3">
        <f>+'BOP PIIE data'!G35</f>
        <v>186108100000</v>
      </c>
      <c r="H35" s="3">
        <f>+'BOP PIIE data'!H35</f>
        <v>36606600000</v>
      </c>
      <c r="I35" s="3">
        <f>+'BOP PIIE data'!I35</f>
        <v>76854300000</v>
      </c>
      <c r="J35" s="3">
        <f>+'BOP PIIE data'!K35</f>
        <v>50691966225.961502</v>
      </c>
      <c r="K35" s="3">
        <f>+'BOP PIIE data'!L35</f>
        <v>13816431550.480801</v>
      </c>
      <c r="L35" s="3">
        <f t="shared" si="1"/>
        <v>247272700000</v>
      </c>
      <c r="M35" s="3">
        <f t="shared" si="0"/>
        <v>101037700000</v>
      </c>
      <c r="N35" s="3">
        <v>120378100000</v>
      </c>
      <c r="O35" s="3">
        <v>135697200000</v>
      </c>
      <c r="P35" s="3">
        <v>126894600000</v>
      </c>
      <c r="Q35" s="3">
        <v>-34659500000</v>
      </c>
      <c r="R35" s="3">
        <v>23445344370.993599</v>
      </c>
      <c r="S35" s="3">
        <v>77657011778.846207</v>
      </c>
      <c r="T35" s="3">
        <v>9269382932.6923103</v>
      </c>
      <c r="U35" s="3">
        <f>+'BOP PIIE data'!J35</f>
        <v>102288900000</v>
      </c>
      <c r="V35" s="3">
        <f>+'BOP PIIE data'!T35</f>
        <v>130527710056.09</v>
      </c>
      <c r="W35" s="5">
        <f t="shared" si="2"/>
        <v>-100000</v>
      </c>
      <c r="X35" s="5">
        <f t="shared" si="3"/>
        <v>7640540144.2304077</v>
      </c>
    </row>
    <row r="36" spans="1:24" x14ac:dyDescent="0.2">
      <c r="A36" s="4">
        <v>44378</v>
      </c>
      <c r="B36" s="3">
        <f>+'BOP PIIE data'!B36</f>
        <v>609849100000</v>
      </c>
      <c r="C36" s="3">
        <f>+'BOP PIIE data'!C36</f>
        <v>534258300000</v>
      </c>
      <c r="D36" s="3">
        <f>+'BOP PIIE data'!D36</f>
        <v>277131300000</v>
      </c>
      <c r="E36" s="3">
        <f>+'BOP PIIE data'!E36</f>
        <v>252206600000</v>
      </c>
      <c r="F36" s="3">
        <f>+'BOP PIIE data'!F36</f>
        <v>217876000000</v>
      </c>
      <c r="G36" s="3">
        <f>+'BOP PIIE data'!G36</f>
        <v>192659300000</v>
      </c>
      <c r="H36" s="3">
        <f>+'BOP PIIE data'!H36</f>
        <v>41897100000</v>
      </c>
      <c r="I36" s="3">
        <f>+'BOP PIIE data'!I36</f>
        <v>81378900000</v>
      </c>
      <c r="J36" s="3">
        <f>+'BOP PIIE data'!K36</f>
        <v>159956963020.83301</v>
      </c>
      <c r="K36" s="3">
        <f>+'BOP PIIE data'!L36</f>
        <v>12288950460.7372</v>
      </c>
      <c r="L36" s="3">
        <f t="shared" si="1"/>
        <v>139333300000</v>
      </c>
      <c r="M36" s="3">
        <f t="shared" si="0"/>
        <v>147806100000</v>
      </c>
      <c r="N36" s="3">
        <v>54889800000</v>
      </c>
      <c r="O36" s="3">
        <v>173756800000</v>
      </c>
      <c r="P36" s="3">
        <v>84443500000</v>
      </c>
      <c r="Q36" s="3">
        <v>-25950700000</v>
      </c>
      <c r="R36" s="3">
        <v>81960122576.121796</v>
      </c>
      <c r="S36" s="3">
        <v>293497872996.79498</v>
      </c>
      <c r="T36" s="3">
        <v>116364854407.05099</v>
      </c>
      <c r="U36" s="3">
        <f>+'BOP PIIE data'!J36</f>
        <v>86250400000</v>
      </c>
      <c r="V36" s="3">
        <f>+'BOP PIIE data'!T36</f>
        <v>81405646274.038498</v>
      </c>
      <c r="W36" s="5">
        <f t="shared" si="2"/>
        <v>0</v>
      </c>
      <c r="X36" s="5">
        <f t="shared" si="3"/>
        <v>-37383329727.564865</v>
      </c>
    </row>
    <row r="37" spans="1:24" x14ac:dyDescent="0.2">
      <c r="A37" s="4">
        <v>44470</v>
      </c>
      <c r="B37" s="3">
        <f>+'BOP PIIE data'!B37</f>
        <v>629226400000</v>
      </c>
      <c r="C37" s="3">
        <f>+'BOP PIIE data'!C37</f>
        <v>600040900000</v>
      </c>
      <c r="D37" s="3">
        <f>+'BOP PIIE data'!D37</f>
        <v>306594500000</v>
      </c>
      <c r="E37" s="3">
        <f>+'BOP PIIE data'!E37</f>
        <v>267647000000</v>
      </c>
      <c r="F37" s="3">
        <f>+'BOP PIIE data'!F37</f>
        <v>232378400000</v>
      </c>
      <c r="G37" s="3">
        <f>+'BOP PIIE data'!G37</f>
        <v>208870800000</v>
      </c>
      <c r="H37" s="3">
        <f>+'BOP PIIE data'!H37</f>
        <v>40634000000</v>
      </c>
      <c r="I37" s="3">
        <f>+'BOP PIIE data'!I37</f>
        <v>83344400000</v>
      </c>
      <c r="J37" s="3">
        <f>+'BOP PIIE data'!K37</f>
        <v>118172896834.936</v>
      </c>
      <c r="K37" s="3">
        <f>+'BOP PIIE data'!L37</f>
        <v>-48194990484.775597</v>
      </c>
      <c r="L37" s="3">
        <f t="shared" si="1"/>
        <v>154795100000</v>
      </c>
      <c r="M37" s="3">
        <f t="shared" si="0"/>
        <v>105339300000</v>
      </c>
      <c r="N37" s="3">
        <v>32459300000</v>
      </c>
      <c r="O37" s="3">
        <v>254411900000</v>
      </c>
      <c r="P37" s="3">
        <v>122335800000</v>
      </c>
      <c r="Q37" s="3">
        <v>-149072600000</v>
      </c>
      <c r="R37" s="3">
        <v>258021918169.07001</v>
      </c>
      <c r="S37" s="3">
        <v>398730122676.28198</v>
      </c>
      <c r="T37" s="3">
        <v>3879820112.1794901</v>
      </c>
      <c r="U37" s="3">
        <f>+'BOP PIIE data'!J37</f>
        <v>48930100000</v>
      </c>
      <c r="V37" s="3">
        <f>+'BOP PIIE data'!T37</f>
        <v>46202750921.474403</v>
      </c>
      <c r="W37" s="5">
        <f t="shared" si="2"/>
        <v>100000</v>
      </c>
      <c r="X37" s="5">
        <f t="shared" si="3"/>
        <v>32792552003.20472</v>
      </c>
    </row>
    <row r="38" spans="1:24" x14ac:dyDescent="0.2">
      <c r="A38" s="4">
        <v>44562</v>
      </c>
      <c r="B38" s="3">
        <f>+'BOP PIIE data'!B38</f>
        <v>673214300000</v>
      </c>
      <c r="C38" s="3">
        <f>+'BOP PIIE data'!C38</f>
        <v>665820900000</v>
      </c>
      <c r="D38" s="3">
        <f>+'BOP PIIE data'!D38</f>
        <v>323818500000</v>
      </c>
      <c r="E38" s="3">
        <f>+'BOP PIIE data'!E38</f>
        <v>276009000000</v>
      </c>
      <c r="F38" s="3">
        <f>+'BOP PIIE data'!F38</f>
        <v>247958100000</v>
      </c>
      <c r="G38" s="3">
        <f>+'BOP PIIE data'!G38</f>
        <v>228730000000</v>
      </c>
      <c r="H38" s="3">
        <f>+'BOP PIIE data'!H38</f>
        <v>40079300000</v>
      </c>
      <c r="I38" s="3">
        <f>+'BOP PIIE data'!I38</f>
        <v>81652600000</v>
      </c>
      <c r="J38" s="3">
        <f>+'BOP PIIE data'!K38</f>
        <v>53357973918.269203</v>
      </c>
      <c r="K38" s="3">
        <f>+'BOP PIIE data'!L38</f>
        <v>5700608473.5576897</v>
      </c>
      <c r="L38" s="3">
        <f t="shared" si="1"/>
        <v>-17431500000</v>
      </c>
      <c r="M38" s="3">
        <f t="shared" si="0"/>
        <v>55485900000</v>
      </c>
      <c r="N38" s="3">
        <v>-15719900000</v>
      </c>
      <c r="O38" s="3">
        <v>-63652000000</v>
      </c>
      <c r="P38" s="3">
        <v>-1711600000</v>
      </c>
      <c r="Q38" s="3">
        <v>119137900000</v>
      </c>
      <c r="R38" s="3">
        <v>92046014883.814102</v>
      </c>
      <c r="S38" s="3">
        <v>106305592548.077</v>
      </c>
      <c r="T38" s="3">
        <v>3448642548.07692</v>
      </c>
      <c r="U38" s="3">
        <f>+'BOP PIIE data'!J38</f>
        <v>32857800000</v>
      </c>
      <c r="V38" s="3">
        <f>+'BOP PIIE data'!T38</f>
        <v>8472592748.39744</v>
      </c>
      <c r="W38" s="5">
        <f t="shared" si="2"/>
        <v>-100000</v>
      </c>
      <c r="X38" s="5">
        <f t="shared" si="3"/>
        <v>-44543562419.871895</v>
      </c>
    </row>
    <row r="39" spans="1:24" x14ac:dyDescent="0.2">
      <c r="A39" s="4">
        <v>44652</v>
      </c>
      <c r="B39" s="3">
        <f>+'BOP PIIE data'!B39</f>
        <v>710109900000</v>
      </c>
      <c r="C39" s="3">
        <f>+'BOP PIIE data'!C39</f>
        <v>729098300000</v>
      </c>
      <c r="D39" s="3">
        <f>+'BOP PIIE data'!D39</f>
        <v>333452100000</v>
      </c>
      <c r="E39" s="3">
        <f>+'BOP PIIE data'!E39</f>
        <v>292327500000</v>
      </c>
      <c r="F39" s="3">
        <f>+'BOP PIIE data'!F39</f>
        <v>270872400000</v>
      </c>
      <c r="G39" s="3">
        <f>+'BOP PIIE data'!G39</f>
        <v>259078400000</v>
      </c>
      <c r="H39" s="3">
        <f>+'BOP PIIE data'!H39</f>
        <v>43073400000</v>
      </c>
      <c r="I39" s="3">
        <f>+'BOP PIIE data'!I39</f>
        <v>91193900000</v>
      </c>
      <c r="J39" s="3">
        <f>+'BOP PIIE data'!K39</f>
        <v>188883266225.96201</v>
      </c>
      <c r="K39" s="3">
        <f>+'BOP PIIE data'!L39</f>
        <v>27650231550.480801</v>
      </c>
      <c r="L39" s="3">
        <f t="shared" si="1"/>
        <v>-97720700000</v>
      </c>
      <c r="M39" s="3">
        <f t="shared" si="0"/>
        <v>-82623700000</v>
      </c>
      <c r="N39" s="3">
        <v>-51280300000</v>
      </c>
      <c r="O39" s="3">
        <v>-1965300000</v>
      </c>
      <c r="P39" s="3">
        <v>-46440400000</v>
      </c>
      <c r="Q39" s="3">
        <v>-80658400000</v>
      </c>
      <c r="R39" s="3">
        <v>9272944370.9935799</v>
      </c>
      <c r="S39" s="3">
        <v>154557311778.84601</v>
      </c>
      <c r="T39" s="3">
        <v>4103682932.6923099</v>
      </c>
      <c r="U39" s="3">
        <f>+'BOP PIIE data'!J39</f>
        <v>-14190200000</v>
      </c>
      <c r="V39" s="3">
        <f>+'BOP PIIE data'!T39</f>
        <v>44174310056.089699</v>
      </c>
      <c r="W39" s="5">
        <f t="shared" si="2"/>
        <v>-100000</v>
      </c>
      <c r="X39" s="5">
        <f t="shared" si="3"/>
        <v>-39218959855.7686</v>
      </c>
    </row>
    <row r="40" spans="1:24" x14ac:dyDescent="0.2">
      <c r="A40" s="4">
        <v>44743</v>
      </c>
      <c r="B40" s="3">
        <f>+'BOP PIIE data'!B40</f>
        <v>743819900000</v>
      </c>
      <c r="C40" s="3">
        <f>+'BOP PIIE data'!C40</f>
        <v>783358500000</v>
      </c>
      <c r="D40" s="3">
        <f>+'BOP PIIE data'!D40</f>
        <v>343323800000</v>
      </c>
      <c r="E40" s="3">
        <f>+'BOP PIIE data'!E40</f>
        <v>313163100000</v>
      </c>
      <c r="F40" s="3">
        <f>+'BOP PIIE data'!F40</f>
        <v>263219900000</v>
      </c>
      <c r="G40" s="3">
        <f>+'BOP PIIE data'!G40</f>
        <v>261170600000</v>
      </c>
      <c r="H40" s="3">
        <f>+'BOP PIIE data'!H40</f>
        <v>44312100000</v>
      </c>
      <c r="I40" s="3">
        <f>+'BOP PIIE data'!I40</f>
        <v>90749600000</v>
      </c>
      <c r="J40" s="3">
        <f>+'BOP PIIE data'!K40</f>
        <v>62694863020.833298</v>
      </c>
      <c r="K40" s="3">
        <f>+'BOP PIIE data'!L40</f>
        <v>43721850460.737198</v>
      </c>
      <c r="L40" s="3">
        <f t="shared" si="1"/>
        <v>-161816700000</v>
      </c>
      <c r="M40" s="3">
        <f t="shared" si="0"/>
        <v>2133700000</v>
      </c>
      <c r="N40" s="3">
        <v>-96270600000</v>
      </c>
      <c r="O40" s="3">
        <v>-8445600000</v>
      </c>
      <c r="P40" s="3">
        <v>-65546100000</v>
      </c>
      <c r="Q40" s="3">
        <v>10579300000</v>
      </c>
      <c r="R40" s="3">
        <v>28922522576.121799</v>
      </c>
      <c r="S40" s="3">
        <v>-25853127003.205101</v>
      </c>
      <c r="T40" s="3">
        <v>544254407.05128205</v>
      </c>
      <c r="U40" s="3">
        <f>+'BOP PIIE data'!J40</f>
        <v>-53766000000</v>
      </c>
      <c r="V40" s="3">
        <f>+'BOP PIIE data'!T40</f>
        <v>-21590153725.961498</v>
      </c>
      <c r="W40" s="5">
        <f t="shared" si="2"/>
        <v>-100000</v>
      </c>
      <c r="X40" s="5">
        <f t="shared" si="3"/>
        <v>-68067329727.564209</v>
      </c>
    </row>
    <row r="41" spans="1:24" x14ac:dyDescent="0.2">
      <c r="A41" s="4">
        <v>44835</v>
      </c>
      <c r="B41" s="3">
        <f>+'BOP PIIE data'!B41</f>
        <v>742655700000</v>
      </c>
      <c r="C41" s="3">
        <f>+'BOP PIIE data'!C41</f>
        <v>742501500000</v>
      </c>
      <c r="D41" s="3">
        <f>+'BOP PIIE data'!D41</f>
        <v>342562300000</v>
      </c>
      <c r="E41" s="3">
        <f>+'BOP PIIE data'!E41</f>
        <v>297196400000</v>
      </c>
      <c r="F41" s="3">
        <f>+'BOP PIIE data'!F41</f>
        <v>299705300000</v>
      </c>
      <c r="G41" s="3">
        <f>+'BOP PIIE data'!G41</f>
        <v>304376900000</v>
      </c>
      <c r="H41" s="3">
        <f>+'BOP PIIE data'!H41</f>
        <v>42872800000</v>
      </c>
      <c r="I41" s="3">
        <f>+'BOP PIIE data'!I41</f>
        <v>84302900000</v>
      </c>
      <c r="J41" s="3">
        <f>+'BOP PIIE data'!K41</f>
        <v>-156622503165.064</v>
      </c>
      <c r="K41" s="3">
        <f>+'BOP PIIE data'!L41</f>
        <v>-180109390484.776</v>
      </c>
      <c r="L41" s="3">
        <f t="shared" si="1"/>
        <v>123762000000</v>
      </c>
      <c r="M41" s="3">
        <f t="shared" si="0"/>
        <v>124673200000</v>
      </c>
      <c r="N41" s="3">
        <v>7847500000</v>
      </c>
      <c r="O41" s="3">
        <v>142454400000</v>
      </c>
      <c r="P41" s="3">
        <v>115914500000</v>
      </c>
      <c r="Q41" s="3">
        <v>-17781200000</v>
      </c>
      <c r="R41" s="3">
        <v>-174154181830.92999</v>
      </c>
      <c r="S41" s="3">
        <v>-210137277323.71799</v>
      </c>
      <c r="T41" s="3">
        <v>10247020112.179501</v>
      </c>
      <c r="U41" s="3">
        <f>+'BOP PIIE data'!J41</f>
        <v>-581600000</v>
      </c>
      <c r="V41" s="3">
        <f>+'BOP PIIE data'!T41</f>
        <v>12078050921.4744</v>
      </c>
      <c r="W41" s="5">
        <f t="shared" si="2"/>
        <v>0</v>
      </c>
      <c r="X41" s="5">
        <f t="shared" si="3"/>
        <v>56727752003.205109</v>
      </c>
    </row>
    <row r="42" spans="1:24" x14ac:dyDescent="0.2">
      <c r="A42" s="4">
        <v>44927</v>
      </c>
      <c r="B42" s="3">
        <f>+'BOP PIIE data'!B42</f>
        <v>715367100000</v>
      </c>
      <c r="C42" s="3">
        <f>+'BOP PIIE data'!C42</f>
        <v>673188500000</v>
      </c>
      <c r="D42" s="3">
        <f>+'BOP PIIE data'!D42</f>
        <v>340680100000</v>
      </c>
      <c r="E42" s="3">
        <f>+'BOP PIIE data'!E42</f>
        <v>313716700000</v>
      </c>
      <c r="F42" s="3">
        <f>+'BOP PIIE data'!F42</f>
        <v>297607700000</v>
      </c>
      <c r="G42" s="3">
        <f>+'BOP PIIE data'!G42</f>
        <v>295993300000</v>
      </c>
      <c r="H42" s="3">
        <f>+'BOP PIIE data'!H42</f>
        <v>45490200000</v>
      </c>
      <c r="I42" s="3">
        <f>+'BOP PIIE data'!I42</f>
        <v>83962600000</v>
      </c>
      <c r="J42" s="3">
        <f>+'BOP PIIE data'!K42</f>
        <v>-32412526081.730801</v>
      </c>
      <c r="K42" s="3">
        <f>+'BOP PIIE data'!L42</f>
        <v>-11709391526.442301</v>
      </c>
      <c r="L42" s="3">
        <f t="shared" si="1"/>
        <v>70645000000</v>
      </c>
      <c r="M42" s="3">
        <f t="shared" si="0"/>
        <v>177503400000</v>
      </c>
      <c r="N42" s="3">
        <v>35926300000</v>
      </c>
      <c r="O42" s="3">
        <v>33218400000</v>
      </c>
      <c r="P42" s="3">
        <v>34718700000</v>
      </c>
      <c r="Q42" s="3">
        <v>144285000000</v>
      </c>
      <c r="R42" s="3">
        <v>82591714883.814102</v>
      </c>
      <c r="S42" s="3">
        <v>-15777307451.9231</v>
      </c>
      <c r="T42" s="3">
        <v>-14383057451.9231</v>
      </c>
      <c r="U42" s="3">
        <f>+'BOP PIIE data'!J42</f>
        <v>32284100000</v>
      </c>
      <c r="V42" s="3">
        <f>+'BOP PIIE data'!T42</f>
        <v>20281392748.3974</v>
      </c>
      <c r="W42" s="5">
        <f t="shared" si="2"/>
        <v>-100000</v>
      </c>
      <c r="X42" s="5">
        <f t="shared" si="3"/>
        <v>-63856962419.871796</v>
      </c>
    </row>
    <row r="43" spans="1:24" x14ac:dyDescent="0.2">
      <c r="A43" s="4">
        <v>45017</v>
      </c>
      <c r="B43" s="3">
        <f>+'BOP PIIE data'!B43</f>
        <v>703646300000</v>
      </c>
      <c r="C43" s="3">
        <f>+'BOP PIIE data'!C43</f>
        <v>645187800000</v>
      </c>
      <c r="D43" s="3">
        <f>+'BOP PIIE data'!D43</f>
        <v>344095000000</v>
      </c>
      <c r="E43" s="3">
        <f>+'BOP PIIE data'!E43</f>
        <v>310996100000</v>
      </c>
      <c r="F43" s="3">
        <f>+'BOP PIIE data'!F43</f>
        <v>321690200000</v>
      </c>
      <c r="G43" s="3">
        <f>+'BOP PIIE data'!G43</f>
        <v>313879300000</v>
      </c>
      <c r="H43" s="3">
        <f>+'BOP PIIE data'!H43</f>
        <v>45085400000</v>
      </c>
      <c r="I43" s="3">
        <f>+'BOP PIIE data'!I43</f>
        <v>89707500000</v>
      </c>
      <c r="J43" s="3">
        <f>+'BOP PIIE data'!K43</f>
        <v>-122880033774.03799</v>
      </c>
      <c r="K43" s="3">
        <f>+'BOP PIIE data'!L43</f>
        <v>-137300168449.519</v>
      </c>
      <c r="L43" s="3">
        <f t="shared" si="1"/>
        <v>239749300000</v>
      </c>
      <c r="M43" s="3">
        <f t="shared" si="0"/>
        <v>132165600000</v>
      </c>
      <c r="N43" s="3">
        <v>46498700000</v>
      </c>
      <c r="O43" s="3">
        <v>19986100000</v>
      </c>
      <c r="P43" s="3">
        <v>193250600000</v>
      </c>
      <c r="Q43" s="3">
        <v>112179500000</v>
      </c>
      <c r="R43" s="3">
        <v>-51587655629.006401</v>
      </c>
      <c r="S43" s="3">
        <v>-9775388221.1538391</v>
      </c>
      <c r="T43" s="3">
        <v>3684582932.6923099</v>
      </c>
      <c r="U43" s="3">
        <f>+'BOP PIIE data'!J43</f>
        <v>54746300000</v>
      </c>
      <c r="V43" s="3">
        <f>+'BOP PIIE data'!T43</f>
        <v>67047810056.089699</v>
      </c>
      <c r="W43" s="5">
        <f t="shared" si="2"/>
        <v>-100000</v>
      </c>
      <c r="X43" s="5">
        <f t="shared" si="3"/>
        <v>16828340144.231056</v>
      </c>
    </row>
    <row r="44" spans="1:24" x14ac:dyDescent="0.2">
      <c r="A44" s="4">
        <v>45108</v>
      </c>
      <c r="B44" s="3">
        <f>+'BOP PIIE data'!B44</f>
        <v>703976100000</v>
      </c>
      <c r="C44" s="3">
        <f>+'BOP PIIE data'!C44</f>
        <v>624580300000</v>
      </c>
      <c r="D44" s="3">
        <f>+'BOP PIIE data'!D44</f>
        <v>351836800000</v>
      </c>
      <c r="E44" s="3">
        <f>+'BOP PIIE data'!E44</f>
        <v>317235100000</v>
      </c>
      <c r="F44" s="3">
        <f>+'BOP PIIE data'!F44</f>
        <v>340549800000</v>
      </c>
      <c r="G44" s="3">
        <f>+'BOP PIIE data'!G44</f>
        <v>344438200000</v>
      </c>
      <c r="H44" s="3">
        <f>+'BOP PIIE data'!H44</f>
        <v>44089600000</v>
      </c>
      <c r="I44" s="3">
        <f>+'BOP PIIE data'!I44</f>
        <v>89883100000</v>
      </c>
      <c r="J44" s="3">
        <f>+'BOP PIIE data'!K44</f>
        <v>14466763020.8333</v>
      </c>
      <c r="K44" s="3">
        <f>+'BOP PIIE data'!L44</f>
        <v>50699150460.737198</v>
      </c>
      <c r="L44" s="3">
        <f t="shared" si="1"/>
        <v>121795100000</v>
      </c>
      <c r="M44" s="3">
        <f t="shared" si="0"/>
        <v>135210600000</v>
      </c>
      <c r="N44" s="3">
        <v>17100700000</v>
      </c>
      <c r="O44" s="3">
        <v>39266200000</v>
      </c>
      <c r="P44" s="3">
        <v>104694400000</v>
      </c>
      <c r="Q44" s="3">
        <v>95944400000</v>
      </c>
      <c r="R44" s="3">
        <v>16612022576.121799</v>
      </c>
      <c r="S44" s="3">
        <v>-91451827003.205093</v>
      </c>
      <c r="T44" s="3">
        <v>-8994745592.9487209</v>
      </c>
      <c r="U44" s="3">
        <f>+'BOP PIIE data'!J44</f>
        <v>64315600000</v>
      </c>
      <c r="V44" s="3">
        <f>+'BOP PIIE data'!T44</f>
        <v>56834146274.038498</v>
      </c>
      <c r="W44" s="5">
        <f t="shared" si="2"/>
        <v>0</v>
      </c>
      <c r="X44" s="5">
        <f t="shared" si="3"/>
        <v>-7412929727.5642319</v>
      </c>
    </row>
    <row r="45" spans="1:24" x14ac:dyDescent="0.2">
      <c r="A45" s="4">
        <v>45200</v>
      </c>
      <c r="B45" s="3">
        <f>+'BOP PIIE data'!B45</f>
        <v>703900200000</v>
      </c>
      <c r="C45" s="3">
        <f>+'BOP PIIE data'!C45</f>
        <v>623089400000</v>
      </c>
      <c r="D45" s="3">
        <f>+'BOP PIIE data'!D45</f>
        <v>361198000000</v>
      </c>
      <c r="E45" s="3">
        <f>+'BOP PIIE data'!E45</f>
        <v>323480500000</v>
      </c>
      <c r="F45" s="3">
        <f>+'BOP PIIE data'!F45</f>
        <v>338281000000</v>
      </c>
      <c r="G45" s="3">
        <f>+'BOP PIIE data'!G45</f>
        <v>326221500000</v>
      </c>
      <c r="H45" s="3">
        <f>+'BOP PIIE data'!H45</f>
        <v>48752700000</v>
      </c>
      <c r="I45" s="3">
        <f>+'BOP PIIE data'!I45</f>
        <v>92340100000</v>
      </c>
      <c r="J45" s="3">
        <f>+'BOP PIIE data'!K45</f>
        <v>-243568303165.064</v>
      </c>
      <c r="K45" s="3">
        <f>+'BOP PIIE data'!L45</f>
        <v>-325653490484.776</v>
      </c>
      <c r="L45" s="3">
        <f t="shared" si="1"/>
        <v>54077400000</v>
      </c>
      <c r="M45" s="3">
        <f t="shared" si="0"/>
        <v>95607000000</v>
      </c>
      <c r="N45" s="3">
        <v>-4349500000</v>
      </c>
      <c r="O45" s="3">
        <v>93141700000</v>
      </c>
      <c r="P45" s="3">
        <v>58426900000</v>
      </c>
      <c r="Q45" s="3">
        <v>2465300000</v>
      </c>
      <c r="R45" s="3">
        <v>113375918169.07001</v>
      </c>
      <c r="S45" s="3">
        <v>-26017577323.717999</v>
      </c>
      <c r="T45" s="3">
        <v>7306020112.1794901</v>
      </c>
      <c r="U45" s="3">
        <f>+'BOP PIIE data'!J45</f>
        <v>87000400000</v>
      </c>
      <c r="V45" s="3">
        <f>+'BOP PIIE data'!T45</f>
        <v>140715750921.474</v>
      </c>
      <c r="W45" s="5">
        <f t="shared" si="2"/>
        <v>0</v>
      </c>
      <c r="X45" s="5">
        <f t="shared" si="3"/>
        <v>46539352003.205505</v>
      </c>
    </row>
    <row r="46" spans="1:24" x14ac:dyDescent="0.2">
      <c r="A46" s="4">
        <v>45292</v>
      </c>
      <c r="B46" s="3">
        <f>+'BOP PIIE data'!B46</f>
        <v>697220700000</v>
      </c>
      <c r="C46" s="3">
        <f>+'BOP PIIE data'!C46</f>
        <v>595605900000</v>
      </c>
      <c r="D46" s="3">
        <f>+'BOP PIIE data'!D46</f>
        <v>367333500000</v>
      </c>
      <c r="E46" s="3">
        <f>+'BOP PIIE data'!E46</f>
        <v>326598700000</v>
      </c>
      <c r="F46" s="3">
        <f>+'BOP PIIE data'!F46</f>
        <v>334709700000</v>
      </c>
      <c r="G46" s="3">
        <f>+'BOP PIIE data'!G46</f>
        <v>321970100000</v>
      </c>
      <c r="H46" s="3">
        <f>+'BOP PIIE data'!H46</f>
        <v>46726600000</v>
      </c>
      <c r="I46" s="3">
        <f>+'BOP PIIE data'!I46</f>
        <v>82140300000</v>
      </c>
      <c r="J46" s="3">
        <f>+'BOP PIIE data'!K46</f>
        <v>45907273918.269203</v>
      </c>
      <c r="K46" s="3">
        <f>+'BOP PIIE data'!L46</f>
        <v>6572208473.5576897</v>
      </c>
      <c r="L46" s="3">
        <f t="shared" si="1"/>
        <v>187980800000</v>
      </c>
      <c r="M46" s="3">
        <f t="shared" si="0"/>
        <v>188310700000</v>
      </c>
      <c r="N46" s="3">
        <v>44783000000</v>
      </c>
      <c r="O46" s="3">
        <v>30587400000</v>
      </c>
      <c r="P46" s="3">
        <v>143197800000</v>
      </c>
      <c r="Q46" s="3">
        <v>157723300000</v>
      </c>
      <c r="R46" s="3">
        <v>35104914883.814102</v>
      </c>
      <c r="S46" s="3">
        <v>-5059107451.9231005</v>
      </c>
      <c r="T46" s="3">
        <v>5355742548.0769196</v>
      </c>
      <c r="U46" s="3">
        <f>+'BOP PIIE data'!J46</f>
        <v>119675400000</v>
      </c>
      <c r="V46" s="3">
        <f>+'BOP PIIE data'!T46</f>
        <v>138284292748.397</v>
      </c>
      <c r="W46" s="5">
        <f t="shared" si="2"/>
        <v>100000</v>
      </c>
      <c r="X46" s="5">
        <f t="shared" si="3"/>
        <v>-53759362419.871368</v>
      </c>
    </row>
    <row r="47" spans="1:24" x14ac:dyDescent="0.2">
      <c r="A47" s="4">
        <v>45383</v>
      </c>
      <c r="B47" s="3">
        <f>+'BOP PIIE data'!B47</f>
        <v>708006900000</v>
      </c>
      <c r="C47" s="3">
        <f>+'BOP PIIE data'!C47</f>
        <v>612294200000</v>
      </c>
      <c r="D47" s="3">
        <f>+'BOP PIIE data'!D47</f>
        <v>388705700000</v>
      </c>
      <c r="E47" s="3">
        <f>+'BOP PIIE data'!E47</f>
        <v>335903800000</v>
      </c>
      <c r="F47" s="3">
        <f>+'BOP PIIE data'!F47</f>
        <v>348722000000</v>
      </c>
      <c r="G47" s="3">
        <f>+'BOP PIIE data'!G47</f>
        <v>328796800000</v>
      </c>
      <c r="H47" s="3">
        <f>+'BOP PIIE data'!H47</f>
        <v>47449100000</v>
      </c>
      <c r="I47" s="3">
        <f>+'BOP PIIE data'!I47</f>
        <v>90515500000</v>
      </c>
      <c r="J47" s="3">
        <f>+'BOP PIIE data'!K47</f>
        <v>-17468933774.038502</v>
      </c>
      <c r="K47" s="3">
        <f>+'BOP PIIE data'!L47</f>
        <v>-119637368449.519</v>
      </c>
      <c r="L47" s="3">
        <f t="shared" si="1"/>
        <v>187885000000</v>
      </c>
      <c r="M47" s="3">
        <f t="shared" si="0"/>
        <v>282253900000</v>
      </c>
      <c r="N47" s="3">
        <v>64851300000</v>
      </c>
      <c r="O47" s="3">
        <v>131359600000</v>
      </c>
      <c r="P47" s="3">
        <v>123033700000</v>
      </c>
      <c r="Q47" s="3">
        <v>150894300000</v>
      </c>
      <c r="R47" s="3">
        <v>53089644370.993599</v>
      </c>
      <c r="S47" s="3">
        <v>-37798488221.153801</v>
      </c>
      <c r="T47" s="3">
        <v>5481782932.6923103</v>
      </c>
      <c r="U47" s="3">
        <f>+'BOP PIIE data'!J47</f>
        <v>125373400000</v>
      </c>
      <c r="V47" s="3">
        <f>+'BOP PIIE data'!T47</f>
        <v>110682010056.09</v>
      </c>
      <c r="W47" s="5">
        <f t="shared" si="2"/>
        <v>0</v>
      </c>
      <c r="X47" s="5">
        <f t="shared" si="3"/>
        <v>-6512559855.7698212</v>
      </c>
    </row>
    <row r="48" spans="1:24" x14ac:dyDescent="0.2">
      <c r="A48" s="4">
        <v>45474</v>
      </c>
      <c r="B48" s="3">
        <f>+'BOP PIIE data'!B48</f>
        <v>701920900000</v>
      </c>
      <c r="C48" s="3">
        <f>+'BOP PIIE data'!C48</f>
        <v>617327900000</v>
      </c>
      <c r="D48" s="3">
        <f>+'BOP PIIE data'!D48</f>
        <v>375398500000</v>
      </c>
      <c r="E48" s="3">
        <f>+'BOP PIIE data'!E48</f>
        <v>338374700000</v>
      </c>
      <c r="F48" s="3">
        <f>+'BOP PIIE data'!F48</f>
        <v>352259200000</v>
      </c>
      <c r="G48" s="3">
        <f>+'BOP PIIE data'!G48</f>
        <v>343378100000</v>
      </c>
      <c r="H48" s="3">
        <f>+'BOP PIIE data'!H48</f>
        <v>50029500000</v>
      </c>
      <c r="I48" s="3">
        <f>+'BOP PIIE data'!I48</f>
        <v>92332500000</v>
      </c>
      <c r="J48" s="3">
        <f>+'BOP PIIE data'!K48</f>
        <v>-18685136979.166698</v>
      </c>
      <c r="K48" s="3">
        <f>+'BOP PIIE data'!L48</f>
        <v>-31075649539.262798</v>
      </c>
      <c r="L48" s="3">
        <f t="shared" si="1"/>
        <v>190541700000</v>
      </c>
      <c r="M48" s="3">
        <f t="shared" si="0"/>
        <v>197542700000</v>
      </c>
      <c r="N48" s="3">
        <v>51447700000</v>
      </c>
      <c r="O48" s="3">
        <v>108772200000</v>
      </c>
      <c r="P48" s="3">
        <v>139094000000</v>
      </c>
      <c r="Q48" s="3">
        <v>88770500000</v>
      </c>
      <c r="R48" s="3">
        <v>232589922576.12201</v>
      </c>
      <c r="S48" s="3">
        <v>93083272996.794907</v>
      </c>
      <c r="T48" s="3">
        <v>-10781045592.9487</v>
      </c>
      <c r="U48" s="3">
        <f>+'BOP PIIE data'!J48</f>
        <v>88195000000</v>
      </c>
      <c r="V48" s="3">
        <f>+'BOP PIIE data'!T48</f>
        <v>137111746274.03799</v>
      </c>
      <c r="W48" s="5">
        <f t="shared" si="2"/>
        <v>-100000</v>
      </c>
      <c r="X48" s="5">
        <f t="shared" si="3"/>
        <v>-2996629727.5634766</v>
      </c>
    </row>
    <row r="49" spans="1:24" x14ac:dyDescent="0.2">
      <c r="A49" s="4">
        <v>45566</v>
      </c>
      <c r="B49" s="3">
        <f>+'BOP PIIE data'!B49</f>
        <v>703291500000</v>
      </c>
      <c r="C49" s="3">
        <f>+'BOP PIIE data'!C49</f>
        <v>624558000000</v>
      </c>
      <c r="D49" s="3">
        <f>+'BOP PIIE data'!D49</f>
        <v>383185700000</v>
      </c>
      <c r="E49" s="3">
        <f>+'BOP PIIE data'!E49</f>
        <v>335957700000</v>
      </c>
      <c r="F49" s="3">
        <f>+'BOP PIIE data'!F49</f>
        <v>346942100000</v>
      </c>
      <c r="G49" s="3">
        <f>+'BOP PIIE data'!G49</f>
        <v>347121500000</v>
      </c>
      <c r="H49" s="3">
        <f>+'BOP PIIE data'!H49</f>
        <v>49199600000</v>
      </c>
      <c r="I49" s="3">
        <f>+'BOP PIIE data'!I49</f>
        <v>101331000000</v>
      </c>
      <c r="J49" s="3">
        <f>+'BOP PIIE data'!K49</f>
        <v>140863396834.936</v>
      </c>
      <c r="K49" s="3">
        <f>+'BOP PIIE data'!L49</f>
        <v>104338409515.224</v>
      </c>
      <c r="L49" s="3">
        <f t="shared" si="1"/>
        <v>239934400000</v>
      </c>
      <c r="M49" s="3">
        <f t="shared" si="0"/>
        <v>178939300000</v>
      </c>
      <c r="N49" s="3">
        <v>93034400000</v>
      </c>
      <c r="O49" s="3">
        <v>134280900000</v>
      </c>
      <c r="P49" s="3">
        <v>146900000000</v>
      </c>
      <c r="Q49" s="3">
        <v>44658400000</v>
      </c>
      <c r="R49" s="3">
        <v>-51549781830.929497</v>
      </c>
      <c r="S49" s="3">
        <v>-80548077323.718002</v>
      </c>
      <c r="T49" s="3">
        <v>4611020112.1794901</v>
      </c>
      <c r="U49" s="3">
        <f>+'BOP PIIE data'!J49</f>
        <v>73650600000</v>
      </c>
      <c r="V49" s="3">
        <f>+'BOP PIIE data'!T49</f>
        <v>80109250921.474396</v>
      </c>
      <c r="W49" s="5">
        <f t="shared" si="2"/>
        <v>100000</v>
      </c>
      <c r="X49" s="5">
        <f t="shared" si="3"/>
        <v>51020152003.205643</v>
      </c>
    </row>
    <row r="50" spans="1:24" x14ac:dyDescent="0.2">
      <c r="A50" s="4">
        <v>45658</v>
      </c>
      <c r="B50" s="3">
        <f>+'BOP PIIE data'!B50</f>
        <v>753454200000</v>
      </c>
      <c r="C50" s="3">
        <f>+'BOP PIIE data'!C50</f>
        <v>642793300000</v>
      </c>
      <c r="D50" s="3">
        <f>+'BOP PIIE data'!D50</f>
        <v>391552300000</v>
      </c>
      <c r="E50" s="3">
        <f>+'BOP PIIE data'!E50</f>
        <v>361149500000</v>
      </c>
      <c r="F50" s="3">
        <f>+'BOP PIIE data'!F50</f>
        <v>357818400000</v>
      </c>
      <c r="G50" s="3">
        <f>+'BOP PIIE data'!G50</f>
        <v>381523200000</v>
      </c>
      <c r="H50" s="3">
        <f>+'BOP PIIE data'!H50</f>
        <v>48310400000</v>
      </c>
      <c r="I50" s="3">
        <f>+'BOP PIIE data'!I50</f>
        <v>90348300000</v>
      </c>
      <c r="J50" s="3">
        <f>+'BOP PIIE data'!K50</f>
        <v>50635073918.269203</v>
      </c>
      <c r="K50" s="3">
        <f>+'BOP PIIE data'!L50</f>
        <v>16452408473.557699</v>
      </c>
      <c r="L50" s="3">
        <f t="shared" si="1"/>
        <v>213812200000</v>
      </c>
      <c r="M50" s="3">
        <f t="shared" si="0"/>
        <v>202109200000</v>
      </c>
      <c r="N50" s="3">
        <v>26841000000</v>
      </c>
      <c r="O50" s="3">
        <v>137341900000</v>
      </c>
      <c r="P50" s="3">
        <v>186971200000</v>
      </c>
      <c r="Q50" s="3">
        <v>64767300000</v>
      </c>
      <c r="R50" s="3">
        <v>241381314883.814</v>
      </c>
      <c r="S50" s="3">
        <v>236123292548.077</v>
      </c>
      <c r="T50" s="3">
        <v>3379442548.07692</v>
      </c>
      <c r="U50" s="3">
        <f>+'BOP PIIE data'!J50</f>
        <v>75321000000</v>
      </c>
      <c r="V50" s="3">
        <f>+'BOP PIIE data'!T50</f>
        <v>109061792748.397</v>
      </c>
      <c r="W50" s="5">
        <f t="shared" si="2"/>
        <v>0</v>
      </c>
      <c r="X50" s="5">
        <f t="shared" si="3"/>
        <v>-54538662419.871567</v>
      </c>
    </row>
    <row r="51" spans="1:24" x14ac:dyDescent="0.2">
      <c r="A51" s="4">
        <v>45748</v>
      </c>
      <c r="B51" s="3">
        <f>+'BOP PIIE data'!B51</f>
        <v>716944100000</v>
      </c>
      <c r="C51" s="3">
        <f>+'BOP PIIE data'!C51</f>
        <v>629970700000</v>
      </c>
      <c r="D51" s="3">
        <f>+'BOP PIIE data'!D51</f>
        <v>387533200000</v>
      </c>
      <c r="E51" s="3">
        <f>+'BOP PIIE data'!E51</f>
        <v>349033800000</v>
      </c>
      <c r="F51" s="3">
        <f>+'BOP PIIE data'!F51</f>
        <v>349839700000</v>
      </c>
      <c r="G51" s="3">
        <f>+'BOP PIIE data'!G51</f>
        <v>344702000000</v>
      </c>
      <c r="H51" s="3">
        <f>+'BOP PIIE data'!H51</f>
        <v>49149300000</v>
      </c>
      <c r="I51" s="3">
        <f>+'BOP PIIE data'!I51</f>
        <v>96077400000</v>
      </c>
      <c r="J51" s="3">
        <f>+'BOP PIIE data'!K51</f>
        <v>-36336833774.038498</v>
      </c>
      <c r="K51" s="3">
        <f>+'BOP PIIE data'!L51</f>
        <v>-55719368449.519203</v>
      </c>
      <c r="L51" s="3">
        <f t="shared" si="1"/>
        <v>200308900000</v>
      </c>
      <c r="M51" s="3">
        <f t="shared" si="0"/>
        <v>168453700000</v>
      </c>
      <c r="N51" s="3">
        <v>70738800000</v>
      </c>
      <c r="O51" s="3">
        <v>19623600000</v>
      </c>
      <c r="P51" s="3">
        <v>129570100000</v>
      </c>
      <c r="Q51" s="3">
        <v>148830100000</v>
      </c>
      <c r="R51" s="3">
        <v>185230444370.99399</v>
      </c>
      <c r="S51" s="3">
        <v>149151511778.84601</v>
      </c>
      <c r="T51" s="3">
        <v>10498282932.692301</v>
      </c>
      <c r="U51" s="3">
        <f>+'BOP PIIE data'!J51</f>
        <v>83682400000</v>
      </c>
      <c r="V51" s="3">
        <f>+'BOP PIIE data'!T51</f>
        <v>96191010056.089798</v>
      </c>
      <c r="W51" s="5">
        <f t="shared" si="2"/>
        <v>0</v>
      </c>
      <c r="X51" s="5">
        <f t="shared" si="3"/>
        <v>1623940144.2312012</v>
      </c>
    </row>
    <row r="52" spans="1:24" x14ac:dyDescent="0.2">
      <c r="A52" s="4">
        <v>45839</v>
      </c>
      <c r="B52" s="3">
        <f>+'BOP PIIE data'!B52</f>
        <v>721400700000</v>
      </c>
      <c r="C52" s="3">
        <f>+'BOP PIIE data'!C52</f>
        <v>626524800000</v>
      </c>
      <c r="D52" s="3">
        <f>+'BOP PIIE data'!D52</f>
        <v>382141300000</v>
      </c>
      <c r="E52" s="3">
        <f>+'BOP PIIE data'!E52</f>
        <v>355876600000</v>
      </c>
      <c r="F52" s="3">
        <f>+'BOP PIIE data'!F52</f>
        <v>316862300000</v>
      </c>
      <c r="G52" s="3">
        <f>+'BOP PIIE data'!G52</f>
        <v>342461600000</v>
      </c>
      <c r="H52" s="3">
        <f>+'BOP PIIE data'!H52</f>
        <v>47201400000</v>
      </c>
      <c r="I52" s="3">
        <f>+'BOP PIIE data'!I52</f>
        <v>96901800000</v>
      </c>
      <c r="J52" s="3">
        <f>+'BOP PIIE data'!K52</f>
        <v>19231263020.833302</v>
      </c>
      <c r="K52" s="3">
        <f>+'BOP PIIE data'!L52</f>
        <v>24705550460.737202</v>
      </c>
      <c r="L52" s="3">
        <f t="shared" si="1"/>
        <v>214020800000</v>
      </c>
      <c r="M52" s="3">
        <f t="shared" si="0"/>
        <v>179925400000</v>
      </c>
      <c r="N52" s="3">
        <v>22265100000</v>
      </c>
      <c r="O52" s="3">
        <v>118279200000</v>
      </c>
      <c r="P52" s="3">
        <v>191755700000</v>
      </c>
      <c r="Q52" s="3">
        <v>61646200000</v>
      </c>
      <c r="R52" s="3">
        <v>1469022576.1217899</v>
      </c>
      <c r="S52" s="3">
        <v>-6253827003.2051296</v>
      </c>
      <c r="T52" s="3">
        <v>-934345592.94871795</v>
      </c>
      <c r="U52" s="3">
        <f>+'BOP PIIE data'!J52</f>
        <v>45840900000</v>
      </c>
      <c r="V52" s="3">
        <f>+'BOP PIIE data'!T52</f>
        <v>25511346274.038502</v>
      </c>
      <c r="W52" s="5">
        <f t="shared" si="2"/>
        <v>0</v>
      </c>
      <c r="X52" s="5">
        <f t="shared" si="3"/>
        <v>9898270272.4358025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DA295-EE4D-4A18-A4DB-40CF2AC6B5D1}">
  <dimension ref="A1:N51"/>
  <sheetViews>
    <sheetView topLeftCell="F1" workbookViewId="0">
      <selection activeCell="M2" sqref="M2:N51"/>
    </sheetView>
  </sheetViews>
  <sheetFormatPr baseColWidth="10" defaultColWidth="8.83203125" defaultRowHeight="15" x14ac:dyDescent="0.2"/>
  <cols>
    <col min="1" max="1" width="15.5" customWidth="1"/>
    <col min="2" max="3" width="17.83203125" bestFit="1" customWidth="1"/>
    <col min="4" max="4" width="16.6640625" bestFit="1" customWidth="1"/>
    <col min="5" max="5" width="18.5" customWidth="1"/>
    <col min="6" max="7" width="17.83203125" bestFit="1" customWidth="1"/>
    <col min="8" max="8" width="18.83203125" customWidth="1"/>
    <col min="9" max="9" width="15.1640625" customWidth="1"/>
    <col min="10" max="10" width="16.5" customWidth="1"/>
    <col min="11" max="11" width="16.83203125" customWidth="1"/>
    <col min="12" max="12" width="16.6640625" bestFit="1" customWidth="1"/>
    <col min="14" max="14" width="17.33203125" bestFit="1" customWidth="1"/>
  </cols>
  <sheetData>
    <row r="1" spans="1:14" ht="96" x14ac:dyDescent="0.2">
      <c r="A1" s="1" t="s">
        <v>0</v>
      </c>
      <c r="B1" s="1" t="s">
        <v>14</v>
      </c>
      <c r="C1" s="1" t="s">
        <v>15</v>
      </c>
      <c r="D1" s="1" t="s">
        <v>18</v>
      </c>
      <c r="E1" s="1" t="s">
        <v>19</v>
      </c>
      <c r="F1" s="1" t="s">
        <v>134</v>
      </c>
      <c r="G1" s="1" t="s">
        <v>135</v>
      </c>
      <c r="H1" s="1" t="s">
        <v>136</v>
      </c>
      <c r="I1" s="1" t="s">
        <v>138</v>
      </c>
      <c r="J1" s="1" t="s">
        <v>16</v>
      </c>
      <c r="K1" s="1" t="s">
        <v>17</v>
      </c>
      <c r="L1" s="1" t="s">
        <v>20</v>
      </c>
      <c r="M1" t="str">
        <f>+'IIP PIIE data'!M1</f>
        <v>Net International Investment Position,Total, EUR Billion</v>
      </c>
    </row>
    <row r="2" spans="1:14" x14ac:dyDescent="0.2">
      <c r="A2" s="4">
        <v>41275</v>
      </c>
      <c r="B2" s="3">
        <f>+'IIP PIIE data'!B2</f>
        <v>7851744096254.0098</v>
      </c>
      <c r="C2" s="3">
        <f>+'IIP PIIE data'!C2</f>
        <v>6582113069831.7305</v>
      </c>
      <c r="D2" s="3">
        <f>+'IIP PIIE data'!F2</f>
        <v>5633811523898.2402</v>
      </c>
      <c r="E2" s="3">
        <f>+'IIP PIIE data'!G2</f>
        <v>8956872975100.1602</v>
      </c>
      <c r="F2" s="3">
        <f>+'IIP PIIE data'!J2</f>
        <v>2239466800000</v>
      </c>
      <c r="G2" s="3">
        <f>+'IIP PIIE data'!K2</f>
        <v>4295031200000</v>
      </c>
      <c r="H2" s="3">
        <f>+'IIP PIIE data'!H2</f>
        <v>3398163800000</v>
      </c>
      <c r="I2" s="3">
        <f>+'IIP PIIE data'!I2</f>
        <v>4713273600000</v>
      </c>
      <c r="J2" s="3">
        <f>+'IIP PIIE data'!D2</f>
        <v>4512271586618.5898</v>
      </c>
      <c r="K2" s="3">
        <f>+'IIP PIIE data'!E2</f>
        <v>5292113080769.2305</v>
      </c>
      <c r="L2" s="3">
        <f>+'IIP PIIE data'!L2</f>
        <v>673610973677.88501</v>
      </c>
      <c r="M2" s="3">
        <f>+'IIP PIIE data'!M2</f>
        <v>-2228690843890.2202</v>
      </c>
      <c r="N2" s="5">
        <f>+B2-C2+D2-E2+J2-K2+L2-M2</f>
        <v>69029898637.823975</v>
      </c>
    </row>
    <row r="3" spans="1:14" x14ac:dyDescent="0.2">
      <c r="A3" s="4">
        <v>41365</v>
      </c>
      <c r="B3" s="3">
        <v>7995288666446.3096</v>
      </c>
      <c r="C3" s="3">
        <v>6690343037139.4199</v>
      </c>
      <c r="D3" s="3">
        <f>+'IIP PIIE data'!F3</f>
        <v>5493595899859.7803</v>
      </c>
      <c r="E3" s="3">
        <f>+'IIP PIIE data'!G3</f>
        <v>8926597327984.7793</v>
      </c>
      <c r="F3" s="3">
        <f>+'IIP PIIE data'!J3</f>
        <v>2175536800000</v>
      </c>
      <c r="G3" s="3">
        <f>+'IIP PIIE data'!K3</f>
        <v>4249849600000</v>
      </c>
      <c r="H3" s="3">
        <f>+'IIP PIIE data'!H3</f>
        <v>3324077800000</v>
      </c>
      <c r="I3" s="3">
        <f>+'IIP PIIE data'!I3</f>
        <v>4686676600000</v>
      </c>
      <c r="J3" s="3">
        <f>+'IIP PIIE data'!D3</f>
        <v>4528440457772.4404</v>
      </c>
      <c r="K3" s="3">
        <f>+'IIP PIIE data'!E3</f>
        <v>5228519409615.3799</v>
      </c>
      <c r="L3" s="3">
        <f>+'IIP PIIE data'!L3</f>
        <v>569741444831.73096</v>
      </c>
      <c r="M3" s="3">
        <f>+'IIP PIIE data'!M3</f>
        <v>-2343894164082.5298</v>
      </c>
      <c r="N3" s="5">
        <f t="shared" ref="N3:N51" si="0">+B3-C3+D3-E3+J3-K3+L3-M3</f>
        <v>85500858253.211914</v>
      </c>
    </row>
    <row r="4" spans="1:14" x14ac:dyDescent="0.2">
      <c r="A4" s="4">
        <v>41456</v>
      </c>
      <c r="B4" s="3">
        <v>7982635126462.3398</v>
      </c>
      <c r="C4" s="3">
        <v>6686356430889.4199</v>
      </c>
      <c r="D4" s="3">
        <f>+'IIP PIIE data'!F4</f>
        <v>5649594451141.8301</v>
      </c>
      <c r="E4" s="3">
        <f>+'IIP PIIE data'!G4</f>
        <v>9132150794811.6992</v>
      </c>
      <c r="F4" s="3">
        <f>+'IIP PIIE data'!J4</f>
        <v>2282912500000</v>
      </c>
      <c r="G4" s="3">
        <f>+'IIP PIIE data'!K4</f>
        <v>4395373200000</v>
      </c>
      <c r="H4" s="3">
        <f>+'IIP PIIE data'!H4</f>
        <v>3318188700000</v>
      </c>
      <c r="I4" s="3">
        <f>+'IIP PIIE data'!I4</f>
        <v>4677523100000</v>
      </c>
      <c r="J4" s="3">
        <f>+'IIP PIIE data'!D4</f>
        <v>4429366751762.8203</v>
      </c>
      <c r="K4" s="3">
        <f>+'IIP PIIE data'!E4</f>
        <v>5073751414182.6904</v>
      </c>
      <c r="L4" s="3">
        <f>+'IIP PIIE data'!L4</f>
        <v>585956077203.526</v>
      </c>
      <c r="M4" s="3">
        <f>+'IIP PIIE data'!M4</f>
        <v>-2321128043409.46</v>
      </c>
      <c r="N4" s="5">
        <f t="shared" si="0"/>
        <v>76421810096.166504</v>
      </c>
    </row>
    <row r="5" spans="1:14" x14ac:dyDescent="0.2">
      <c r="A5" s="4">
        <v>41548</v>
      </c>
      <c r="B5" s="3">
        <v>8232438610837.3398</v>
      </c>
      <c r="C5" s="3">
        <v>6871417462139.4199</v>
      </c>
      <c r="D5" s="3">
        <f>+'IIP PIIE data'!F5</f>
        <v>5645386325100.1602</v>
      </c>
      <c r="E5" s="3">
        <f>+'IIP PIIE data'!G5</f>
        <v>9210879402103.3691</v>
      </c>
      <c r="F5" s="3">
        <f>+'IIP PIIE data'!J5</f>
        <v>2398646600000</v>
      </c>
      <c r="G5" s="3">
        <f>+'IIP PIIE data'!K5</f>
        <v>4588169800000</v>
      </c>
      <c r="H5" s="3">
        <f>+'IIP PIIE data'!H5</f>
        <v>3285395200000</v>
      </c>
      <c r="I5" s="3">
        <f>+'IIP PIIE data'!I5</f>
        <v>4620603400000</v>
      </c>
      <c r="J5" s="3">
        <f>+'IIP PIIE data'!D5</f>
        <v>4456862403846.1504</v>
      </c>
      <c r="K5" s="3">
        <f>+'IIP PIIE data'!E5</f>
        <v>4995885895432.6904</v>
      </c>
      <c r="L5" s="3">
        <f>+'IIP PIIE data'!L5</f>
        <v>551722004286.85901</v>
      </c>
      <c r="M5" s="3">
        <f>+'IIP PIIE data'!M5</f>
        <v>-2299884248617.79</v>
      </c>
      <c r="N5" s="5">
        <f t="shared" si="0"/>
        <v>108110833012.81982</v>
      </c>
    </row>
    <row r="6" spans="1:14" x14ac:dyDescent="0.2">
      <c r="A6" s="4">
        <v>41640</v>
      </c>
      <c r="B6" s="3">
        <v>8227575996254.0098</v>
      </c>
      <c r="C6" s="3">
        <v>6898063269831.7305</v>
      </c>
      <c r="D6" s="3">
        <f>+'IIP PIIE data'!F6</f>
        <v>5778595623898.2402</v>
      </c>
      <c r="E6" s="3">
        <f>+'IIP PIIE data'!G6</f>
        <v>9400589075100.1602</v>
      </c>
      <c r="F6" s="3">
        <f>+'IIP PIIE data'!J6</f>
        <v>2442048600000</v>
      </c>
      <c r="G6" s="3">
        <f>+'IIP PIIE data'!K6</f>
        <v>4758918600000</v>
      </c>
      <c r="H6" s="3">
        <f>+'IIP PIIE data'!H6</f>
        <v>3340366100000</v>
      </c>
      <c r="I6" s="3">
        <f>+'IIP PIIE data'!I6</f>
        <v>4693102200000</v>
      </c>
      <c r="J6" s="3">
        <f>+'IIP PIIE data'!D6</f>
        <v>4426482486618.5898</v>
      </c>
      <c r="K6" s="3">
        <f>+'IIP PIIE data'!E6</f>
        <v>4876443780769.2305</v>
      </c>
      <c r="L6" s="3">
        <f>+'IIP PIIE data'!L6</f>
        <v>556465173677.88501</v>
      </c>
      <c r="M6" s="3">
        <f>+'IIP PIIE data'!M6</f>
        <v>-2312875743890.2202</v>
      </c>
      <c r="N6" s="5">
        <f t="shared" si="0"/>
        <v>126898898637.82397</v>
      </c>
    </row>
    <row r="7" spans="1:14" x14ac:dyDescent="0.2">
      <c r="A7" s="4">
        <v>41730</v>
      </c>
      <c r="B7" s="3">
        <v>8394404566446.3096</v>
      </c>
      <c r="C7" s="3">
        <v>6959111337139.4199</v>
      </c>
      <c r="D7" s="3">
        <f>+'IIP PIIE data'!F7</f>
        <v>6107183699859.7803</v>
      </c>
      <c r="E7" s="3">
        <f>+'IIP PIIE data'!G7</f>
        <v>9874108027984.7793</v>
      </c>
      <c r="F7" s="3">
        <f>+'IIP PIIE data'!J7</f>
        <v>2625688900000</v>
      </c>
      <c r="G7" s="3">
        <f>+'IIP PIIE data'!K7</f>
        <v>4995062500000</v>
      </c>
      <c r="H7" s="3">
        <f>+'IIP PIIE data'!H7</f>
        <v>3487513500000</v>
      </c>
      <c r="I7" s="3">
        <f>+'IIP PIIE data'!I7</f>
        <v>4888974400000</v>
      </c>
      <c r="J7" s="3">
        <f>+'IIP PIIE data'!D7</f>
        <v>4614091557772.4404</v>
      </c>
      <c r="K7" s="3">
        <f>+'IIP PIIE data'!E7</f>
        <v>4965743109615.3799</v>
      </c>
      <c r="L7" s="3">
        <f>+'IIP PIIE data'!L7</f>
        <v>588473944831.73096</v>
      </c>
      <c r="M7" s="3">
        <f>+'IIP PIIE data'!M7</f>
        <v>-2212284364082.5298</v>
      </c>
      <c r="N7" s="5">
        <f t="shared" si="0"/>
        <v>117475658253.21191</v>
      </c>
    </row>
    <row r="8" spans="1:14" x14ac:dyDescent="0.2">
      <c r="A8" s="4">
        <v>41821</v>
      </c>
      <c r="B8" s="3">
        <v>8701968126462.3398</v>
      </c>
      <c r="C8" s="3">
        <v>7166538830889.4199</v>
      </c>
      <c r="D8" s="3">
        <f>+'IIP PIIE data'!F8</f>
        <v>6520535951141.8301</v>
      </c>
      <c r="E8" s="3">
        <f>+'IIP PIIE data'!G8</f>
        <v>10165808394811.699</v>
      </c>
      <c r="F8" s="3">
        <f>+'IIP PIIE data'!J8</f>
        <v>2784084200000</v>
      </c>
      <c r="G8" s="3">
        <f>+'IIP PIIE data'!K8</f>
        <v>5127353400000</v>
      </c>
      <c r="H8" s="3">
        <f>+'IIP PIIE data'!H8</f>
        <v>3687958400000</v>
      </c>
      <c r="I8" s="3">
        <f>+'IIP PIIE data'!I8</f>
        <v>4979200400000</v>
      </c>
      <c r="J8" s="3">
        <f>+'IIP PIIE data'!D8</f>
        <v>4770357251762.8203</v>
      </c>
      <c r="K8" s="3">
        <f>+'IIP PIIE data'!E8</f>
        <v>5163823314182.6904</v>
      </c>
      <c r="L8" s="3">
        <f>+'IIP PIIE data'!L8</f>
        <v>596125477203.526</v>
      </c>
      <c r="M8" s="3">
        <f>+'IIP PIIE data'!M8</f>
        <v>-2003099943409.46</v>
      </c>
      <c r="N8" s="5">
        <f t="shared" si="0"/>
        <v>95916210096.166504</v>
      </c>
    </row>
    <row r="9" spans="1:14" x14ac:dyDescent="0.2">
      <c r="A9" s="4">
        <v>41913</v>
      </c>
      <c r="B9" s="3">
        <v>9573642510837.3398</v>
      </c>
      <c r="C9" s="3">
        <v>7916074762139.4199</v>
      </c>
      <c r="D9" s="3">
        <f>+'IIP PIIE data'!F9</f>
        <v>6647695425100.1602</v>
      </c>
      <c r="E9" s="3">
        <f>+'IIP PIIE data'!G9</f>
        <v>10518845302103.4</v>
      </c>
      <c r="F9" s="3">
        <f>+'IIP PIIE data'!J9</f>
        <v>2889953000000</v>
      </c>
      <c r="G9" s="3">
        <f>+'IIP PIIE data'!K9</f>
        <v>5306035600000</v>
      </c>
      <c r="H9" s="3">
        <f>+'IIP PIIE data'!H9</f>
        <v>3796398000000</v>
      </c>
      <c r="I9" s="3">
        <f>+'IIP PIIE data'!I9</f>
        <v>5210703400000</v>
      </c>
      <c r="J9" s="3">
        <f>+'IIP PIIE data'!D9</f>
        <v>5047090303846.1504</v>
      </c>
      <c r="K9" s="3">
        <f>+'IIP PIIE data'!E9</f>
        <v>5465717895432.6904</v>
      </c>
      <c r="L9" s="3">
        <f>+'IIP PIIE data'!L9</f>
        <v>621789404286.85901</v>
      </c>
      <c r="M9" s="3">
        <f>+'IIP PIIE data'!M9</f>
        <v>-2103376648617.79</v>
      </c>
      <c r="N9" s="5">
        <f t="shared" si="0"/>
        <v>92956333012.788574</v>
      </c>
    </row>
    <row r="10" spans="1:14" x14ac:dyDescent="0.2">
      <c r="A10" s="4">
        <v>42005</v>
      </c>
      <c r="B10" s="3">
        <v>10573075296254</v>
      </c>
      <c r="C10" s="3">
        <v>8787797069831.7305</v>
      </c>
      <c r="D10" s="3">
        <f>+'IIP PIIE data'!F10</f>
        <v>7423711223898.2402</v>
      </c>
      <c r="E10" s="3">
        <f>+'IIP PIIE data'!G10</f>
        <v>11858842375100.199</v>
      </c>
      <c r="F10" s="3">
        <f>+'IIP PIIE data'!J10</f>
        <v>3254951600000</v>
      </c>
      <c r="G10" s="3">
        <f>+'IIP PIIE data'!K10</f>
        <v>6273900600000</v>
      </c>
      <c r="H10" s="3">
        <f>+'IIP PIIE data'!H10</f>
        <v>4172578700000</v>
      </c>
      <c r="I10" s="3">
        <f>+'IIP PIIE data'!I10</f>
        <v>5636373600000</v>
      </c>
      <c r="J10" s="3">
        <f>+'IIP PIIE data'!D10</f>
        <v>5334740286618.5898</v>
      </c>
      <c r="K10" s="3">
        <f>+'IIP PIIE data'!E10</f>
        <v>5681990580769.2305</v>
      </c>
      <c r="L10" s="3">
        <f>+'IIP PIIE data'!L10</f>
        <v>675899273677.88501</v>
      </c>
      <c r="M10" s="3">
        <f>+'IIP PIIE data'!M10</f>
        <v>-2417347143890.2202</v>
      </c>
      <c r="N10" s="5">
        <f t="shared" si="0"/>
        <v>96143198637.774902</v>
      </c>
    </row>
    <row r="11" spans="1:14" x14ac:dyDescent="0.2">
      <c r="A11" s="4">
        <v>42095</v>
      </c>
      <c r="B11" s="3">
        <v>10670436366446.301</v>
      </c>
      <c r="C11" s="3">
        <v>8927670337139.4199</v>
      </c>
      <c r="D11" s="3">
        <f>+'IIP PIIE data'!F11</f>
        <v>7339166999859.7803</v>
      </c>
      <c r="E11" s="3">
        <f>+'IIP PIIE data'!G11</f>
        <v>11467293727984.801</v>
      </c>
      <c r="F11" s="3">
        <f>+'IIP PIIE data'!J11</f>
        <v>3212187900000</v>
      </c>
      <c r="G11" s="3">
        <f>+'IIP PIIE data'!K11</f>
        <v>6058209000000</v>
      </c>
      <c r="H11" s="3">
        <f>+'IIP PIIE data'!H11</f>
        <v>4132997900000</v>
      </c>
      <c r="I11" s="3">
        <f>+'IIP PIIE data'!I11</f>
        <v>5419013500000</v>
      </c>
      <c r="J11" s="3">
        <f>+'IIP PIIE data'!D11</f>
        <v>5168466257772.4404</v>
      </c>
      <c r="K11" s="3">
        <f>+'IIP PIIE data'!E11</f>
        <v>5566201909615.3799</v>
      </c>
      <c r="L11" s="3">
        <f>+'IIP PIIE data'!L11</f>
        <v>663797244831.73096</v>
      </c>
      <c r="M11" s="3">
        <f>+'IIP PIIE data'!M11</f>
        <v>-2186412864082.53</v>
      </c>
      <c r="N11" s="5">
        <f t="shared" si="0"/>
        <v>67113758253.180908</v>
      </c>
    </row>
    <row r="12" spans="1:14" x14ac:dyDescent="0.2">
      <c r="A12" s="4">
        <v>42186</v>
      </c>
      <c r="B12" s="3">
        <v>10698216826462.301</v>
      </c>
      <c r="C12" s="3">
        <v>9093417730889.4199</v>
      </c>
      <c r="D12" s="3">
        <f>+'IIP PIIE data'!F12</f>
        <v>7060236951141.8301</v>
      </c>
      <c r="E12" s="3">
        <f>+'IIP PIIE data'!G12</f>
        <v>10972496294811.699</v>
      </c>
      <c r="F12" s="3">
        <f>+'IIP PIIE data'!J12</f>
        <v>2911825100000</v>
      </c>
      <c r="G12" s="3">
        <f>+'IIP PIIE data'!K12</f>
        <v>5594902400000</v>
      </c>
      <c r="H12" s="3">
        <f>+'IIP PIIE data'!H12</f>
        <v>4099918600000</v>
      </c>
      <c r="I12" s="3">
        <f>+'IIP PIIE data'!I12</f>
        <v>5318339400000</v>
      </c>
      <c r="J12" s="3">
        <f>+'IIP PIIE data'!D12</f>
        <v>5060335651762.8203</v>
      </c>
      <c r="K12" s="3">
        <f>+'IIP PIIE data'!E12</f>
        <v>5535470314182.6904</v>
      </c>
      <c r="L12" s="3">
        <f>+'IIP PIIE data'!L12</f>
        <v>643446377203.526</v>
      </c>
      <c r="M12" s="3">
        <f>+'IIP PIIE data'!M12</f>
        <v>-2205142443409.46</v>
      </c>
      <c r="N12" s="5">
        <f t="shared" si="0"/>
        <v>65993910096.127441</v>
      </c>
    </row>
    <row r="13" spans="1:14" x14ac:dyDescent="0.2">
      <c r="A13" s="4">
        <v>42278</v>
      </c>
      <c r="B13" s="3">
        <v>11290337010837.301</v>
      </c>
      <c r="C13" s="3">
        <v>9581203562139.4199</v>
      </c>
      <c r="D13" s="3">
        <f>+'IIP PIIE data'!F13</f>
        <v>7274753925100.1602</v>
      </c>
      <c r="E13" s="3">
        <f>+'IIP PIIE data'!G13</f>
        <v>11287452002103.4</v>
      </c>
      <c r="F13" s="3">
        <f>+'IIP PIIE data'!J13</f>
        <v>3079024900000</v>
      </c>
      <c r="G13" s="3">
        <f>+'IIP PIIE data'!K13</f>
        <v>5925456500000</v>
      </c>
      <c r="H13" s="3">
        <f>+'IIP PIIE data'!H13</f>
        <v>4234384500000</v>
      </c>
      <c r="I13" s="3">
        <f>+'IIP PIIE data'!I13</f>
        <v>5359889300000</v>
      </c>
      <c r="J13" s="3">
        <f>+'IIP PIIE data'!D13</f>
        <v>5106223403846.1504</v>
      </c>
      <c r="K13" s="3">
        <f>+'IIP PIIE data'!E13</f>
        <v>5574432295432.6904</v>
      </c>
      <c r="L13" s="3">
        <f>+'IIP PIIE data'!L13</f>
        <v>653819604286.85901</v>
      </c>
      <c r="M13" s="3">
        <f>+'IIP PIIE data'!M13</f>
        <v>-2186536048617.79</v>
      </c>
      <c r="N13" s="5">
        <f t="shared" si="0"/>
        <v>68582133012.749512</v>
      </c>
    </row>
    <row r="14" spans="1:14" x14ac:dyDescent="0.2">
      <c r="A14" s="4">
        <v>42370</v>
      </c>
      <c r="B14" s="3">
        <v>11144264796254</v>
      </c>
      <c r="C14" s="3">
        <v>9501589069831.7305</v>
      </c>
      <c r="D14" s="3">
        <f>+'IIP PIIE data'!F14</f>
        <v>7214253123898.2402</v>
      </c>
      <c r="E14" s="3">
        <f>+'IIP PIIE data'!G14</f>
        <v>10843591775100.199</v>
      </c>
      <c r="F14" s="3">
        <f>+'IIP PIIE data'!J14</f>
        <v>2882994800000</v>
      </c>
      <c r="G14" s="3">
        <f>+'IIP PIIE data'!K14</f>
        <v>5550173900000</v>
      </c>
      <c r="H14" s="3">
        <f>+'IIP PIIE data'!H14</f>
        <v>4335077400000</v>
      </c>
      <c r="I14" s="3">
        <f>+'IIP PIIE data'!I14</f>
        <v>5344849700000</v>
      </c>
      <c r="J14" s="3">
        <f>+'IIP PIIE data'!D14</f>
        <v>4857739586618.5898</v>
      </c>
      <c r="K14" s="3">
        <f>+'IIP PIIE data'!E14</f>
        <v>5497686980769.2305</v>
      </c>
      <c r="L14" s="3">
        <f>+'IIP PIIE data'!L14</f>
        <v>661070873677.88501</v>
      </c>
      <c r="M14" s="3">
        <f>+'IIP PIIE data'!M14</f>
        <v>-2009338943890.22</v>
      </c>
      <c r="N14" s="5">
        <f t="shared" si="0"/>
        <v>43799498637.774902</v>
      </c>
    </row>
    <row r="15" spans="1:14" x14ac:dyDescent="0.2">
      <c r="A15" s="4">
        <v>42461</v>
      </c>
      <c r="B15" s="3">
        <v>11366585466446.301</v>
      </c>
      <c r="C15" s="3">
        <v>9646335237139.4199</v>
      </c>
      <c r="D15" s="3">
        <f>+'IIP PIIE data'!F15</f>
        <v>7546983199859.7803</v>
      </c>
      <c r="E15" s="3">
        <f>+'IIP PIIE data'!G15</f>
        <v>11002132527984.801</v>
      </c>
      <c r="F15" s="3">
        <f>+'IIP PIIE data'!J15</f>
        <v>2979532000000</v>
      </c>
      <c r="G15" s="3">
        <f>+'IIP PIIE data'!K15</f>
        <v>5636716000000</v>
      </c>
      <c r="H15" s="3">
        <f>+'IIP PIIE data'!H15</f>
        <v>4573469900000</v>
      </c>
      <c r="I15" s="3">
        <f>+'IIP PIIE data'!I15</f>
        <v>5375345400000</v>
      </c>
      <c r="J15" s="3">
        <f>+'IIP PIIE data'!D15</f>
        <v>5070240857772.4404</v>
      </c>
      <c r="K15" s="3">
        <f>+'IIP PIIE data'!E15</f>
        <v>5739679909615.3799</v>
      </c>
      <c r="L15" s="3">
        <f>+'IIP PIIE data'!L15</f>
        <v>727079444831.73096</v>
      </c>
      <c r="M15" s="3">
        <f>+'IIP PIIE data'!M15</f>
        <v>-1760712264082.53</v>
      </c>
      <c r="N15" s="5">
        <f t="shared" si="0"/>
        <v>83453558253.180908</v>
      </c>
    </row>
    <row r="16" spans="1:14" x14ac:dyDescent="0.2">
      <c r="A16" s="4">
        <v>42552</v>
      </c>
      <c r="B16" s="3">
        <v>11513095126462.301</v>
      </c>
      <c r="C16" s="3">
        <v>9685486230889.4199</v>
      </c>
      <c r="D16" s="3">
        <f>+'IIP PIIE data'!F16</f>
        <v>7852967651141.8301</v>
      </c>
      <c r="E16" s="3">
        <f>+'IIP PIIE data'!G16</f>
        <v>11260284794811.699</v>
      </c>
      <c r="F16" s="3">
        <f>+'IIP PIIE data'!J16</f>
        <v>3108630700000</v>
      </c>
      <c r="G16" s="3">
        <f>+'IIP PIIE data'!K16</f>
        <v>5865656300000</v>
      </c>
      <c r="H16" s="3">
        <f>+'IIP PIIE data'!H16</f>
        <v>4695843700000</v>
      </c>
      <c r="I16" s="3">
        <f>+'IIP PIIE data'!I16</f>
        <v>5335374000000</v>
      </c>
      <c r="J16" s="3">
        <f>+'IIP PIIE data'!D16</f>
        <v>5064479451762.8203</v>
      </c>
      <c r="K16" s="3">
        <f>+'IIP PIIE data'!E16</f>
        <v>5881186314182.6904</v>
      </c>
      <c r="L16" s="3">
        <f>+'IIP PIIE data'!L16</f>
        <v>725969277203.526</v>
      </c>
      <c r="M16" s="3">
        <f>+'IIP PIIE data'!M16</f>
        <v>-1747047543409.46</v>
      </c>
      <c r="N16" s="5">
        <f t="shared" si="0"/>
        <v>76601710096.127441</v>
      </c>
    </row>
    <row r="17" spans="1:14" x14ac:dyDescent="0.2">
      <c r="A17" s="4">
        <v>42644</v>
      </c>
      <c r="B17" s="3">
        <v>11874923110837.301</v>
      </c>
      <c r="C17" s="3">
        <v>9901596862139.4199</v>
      </c>
      <c r="D17" s="3">
        <f>+'IIP PIIE data'!F17</f>
        <v>7952176125100.1602</v>
      </c>
      <c r="E17" s="3">
        <f>+'IIP PIIE data'!G17</f>
        <v>11373490602103.4</v>
      </c>
      <c r="F17" s="3">
        <f>+'IIP PIIE data'!J17</f>
        <v>3271067100000</v>
      </c>
      <c r="G17" s="3">
        <f>+'IIP PIIE data'!K17</f>
        <v>6160911700000</v>
      </c>
      <c r="H17" s="3">
        <f>+'IIP PIIE data'!H17</f>
        <v>4719764500000</v>
      </c>
      <c r="I17" s="3">
        <f>+'IIP PIIE data'!I17</f>
        <v>5210472600000</v>
      </c>
      <c r="J17" s="3">
        <f>+'IIP PIIE data'!D17</f>
        <v>5207554903846.1504</v>
      </c>
      <c r="K17" s="3">
        <f>+'IIP PIIE data'!E17</f>
        <v>6060936695432.6904</v>
      </c>
      <c r="L17" s="3">
        <f>+'IIP PIIE data'!L17</f>
        <v>716963304286.85901</v>
      </c>
      <c r="M17" s="3">
        <f>+'IIP PIIE data'!M17</f>
        <v>-1664084748617.79</v>
      </c>
      <c r="N17" s="5">
        <f t="shared" si="0"/>
        <v>79678033012.749512</v>
      </c>
    </row>
    <row r="18" spans="1:14" x14ac:dyDescent="0.2">
      <c r="A18" s="4">
        <v>42736</v>
      </c>
      <c r="B18" s="3">
        <v>12099409696254</v>
      </c>
      <c r="C18" s="3">
        <v>10168280869831.699</v>
      </c>
      <c r="D18" s="3">
        <f>+'IIP PIIE data'!F18</f>
        <v>8362137023898.2402</v>
      </c>
      <c r="E18" s="3">
        <f>+'IIP PIIE data'!G18</f>
        <v>11644906075100.199</v>
      </c>
      <c r="F18" s="3">
        <f>+'IIP PIIE data'!J18</f>
        <v>3410035300000</v>
      </c>
      <c r="G18" s="3">
        <f>+'IIP PIIE data'!K18</f>
        <v>6487464800000</v>
      </c>
      <c r="H18" s="3">
        <f>+'IIP PIIE data'!H18</f>
        <v>4955920800000</v>
      </c>
      <c r="I18" s="3">
        <f>+'IIP PIIE data'!I18</f>
        <v>5208873100000</v>
      </c>
      <c r="J18" s="3">
        <f>+'IIP PIIE data'!D18</f>
        <v>5262851886618.5898</v>
      </c>
      <c r="K18" s="3">
        <f>+'IIP PIIE data'!E18</f>
        <v>6196756580769.2305</v>
      </c>
      <c r="L18" s="3">
        <f>+'IIP PIIE data'!L18</f>
        <v>712350273677.88501</v>
      </c>
      <c r="M18" s="3">
        <f>+'IIP PIIE data'!M18</f>
        <v>-1659213543890.22</v>
      </c>
      <c r="N18" s="5">
        <f t="shared" si="0"/>
        <v>86018898637.806152</v>
      </c>
    </row>
    <row r="19" spans="1:14" x14ac:dyDescent="0.2">
      <c r="A19" s="4">
        <v>42826</v>
      </c>
      <c r="B19" s="3">
        <v>11901762166446.301</v>
      </c>
      <c r="C19" s="3">
        <v>10053727737139.4</v>
      </c>
      <c r="D19" s="3">
        <f>+'IIP PIIE data'!F19</f>
        <v>8294394999859.7803</v>
      </c>
      <c r="E19" s="3">
        <f>+'IIP PIIE data'!G19</f>
        <v>11534314127984.801</v>
      </c>
      <c r="F19" s="3">
        <f>+'IIP PIIE data'!J19</f>
        <v>3400383900000</v>
      </c>
      <c r="G19" s="3">
        <f>+'IIP PIIE data'!K19</f>
        <v>6505134200000</v>
      </c>
      <c r="H19" s="3">
        <f>+'IIP PIIE data'!H19</f>
        <v>4900029700000</v>
      </c>
      <c r="I19" s="3">
        <f>+'IIP PIIE data'!I19</f>
        <v>5039108800000</v>
      </c>
      <c r="J19" s="3">
        <f>+'IIP PIIE data'!D19</f>
        <v>5156607257772.4404</v>
      </c>
      <c r="K19" s="3">
        <f>+'IIP PIIE data'!E19</f>
        <v>6105118909615.3799</v>
      </c>
      <c r="L19" s="3">
        <f>+'IIP PIIE data'!L19</f>
        <v>688242444831.73096</v>
      </c>
      <c r="M19" s="3">
        <f>+'IIP PIIE data'!M19</f>
        <v>-1723902764082.53</v>
      </c>
      <c r="N19" s="5">
        <f t="shared" si="0"/>
        <v>71748858253.200439</v>
      </c>
    </row>
    <row r="20" spans="1:14" x14ac:dyDescent="0.2">
      <c r="A20" s="4">
        <v>42917</v>
      </c>
      <c r="B20" s="3">
        <v>11655191926462.301</v>
      </c>
      <c r="C20" s="3">
        <v>9866401530889.4199</v>
      </c>
      <c r="D20" s="3">
        <f>+'IIP PIIE data'!F20</f>
        <v>8478968451141.8301</v>
      </c>
      <c r="E20" s="3">
        <f>+'IIP PIIE data'!G20</f>
        <v>11667215994811.699</v>
      </c>
      <c r="F20" s="3">
        <f>+'IIP PIIE data'!J20</f>
        <v>3487235400000</v>
      </c>
      <c r="G20" s="3">
        <f>+'IIP PIIE data'!K20</f>
        <v>6654763600000</v>
      </c>
      <c r="H20" s="3">
        <f>+'IIP PIIE data'!H20</f>
        <v>4943239800000</v>
      </c>
      <c r="I20" s="3">
        <f>+'IIP PIIE data'!I20</f>
        <v>4953197900000</v>
      </c>
      <c r="J20" s="3">
        <f>+'IIP PIIE data'!D20</f>
        <v>5121781651762.8203</v>
      </c>
      <c r="K20" s="3">
        <f>+'IIP PIIE data'!E20</f>
        <v>6102603714182.6904</v>
      </c>
      <c r="L20" s="3">
        <f>+'IIP PIIE data'!L20</f>
        <v>674161877203.526</v>
      </c>
      <c r="M20" s="3">
        <f>+'IIP PIIE data'!M20</f>
        <v>-1792219443409.46</v>
      </c>
      <c r="N20" s="5">
        <f t="shared" si="0"/>
        <v>86102110096.127441</v>
      </c>
    </row>
    <row r="21" spans="1:14" x14ac:dyDescent="0.2">
      <c r="A21" s="4">
        <v>43009</v>
      </c>
      <c r="B21" s="3">
        <v>11633414910837.301</v>
      </c>
      <c r="C21" s="3">
        <v>9909577662139.4199</v>
      </c>
      <c r="D21" s="3">
        <f>+'IIP PIIE data'!F21</f>
        <v>8607932125100.1602</v>
      </c>
      <c r="E21" s="3">
        <f>+'IIP PIIE data'!G21</f>
        <v>11634854602103.4</v>
      </c>
      <c r="F21" s="3">
        <f>+'IIP PIIE data'!J21</f>
        <v>3656556900000</v>
      </c>
      <c r="G21" s="3">
        <f>+'IIP PIIE data'!K21</f>
        <v>6781147700000</v>
      </c>
      <c r="H21" s="3">
        <f>+'IIP PIIE data'!H21</f>
        <v>4990030700000</v>
      </c>
      <c r="I21" s="3">
        <f>+'IIP PIIE data'!I21</f>
        <v>4851600700000</v>
      </c>
      <c r="J21" s="3">
        <f>+'IIP PIIE data'!D21</f>
        <v>5221263503846.1504</v>
      </c>
      <c r="K21" s="3">
        <f>+'IIP PIIE data'!E21</f>
        <v>6167173295432.6904</v>
      </c>
      <c r="L21" s="3">
        <f>+'IIP PIIE data'!L21</f>
        <v>679289404286.85901</v>
      </c>
      <c r="M21" s="3">
        <f>+'IIP PIIE data'!M21</f>
        <v>-1664785048617.79</v>
      </c>
      <c r="N21" s="5">
        <f t="shared" si="0"/>
        <v>95079433012.749512</v>
      </c>
    </row>
    <row r="22" spans="1:14" x14ac:dyDescent="0.2">
      <c r="A22" s="4">
        <v>43101</v>
      </c>
      <c r="B22" s="3">
        <v>11541044196254</v>
      </c>
      <c r="C22" s="3">
        <v>9713873169831.7305</v>
      </c>
      <c r="D22" s="3">
        <f>+'IIP PIIE data'!F22</f>
        <v>8635316623898.2402</v>
      </c>
      <c r="E22" s="3">
        <f>+'IIP PIIE data'!G22</f>
        <v>11553106875100.199</v>
      </c>
      <c r="F22" s="3">
        <f>+'IIP PIIE data'!J22</f>
        <v>3582616400000</v>
      </c>
      <c r="G22" s="3">
        <f>+'IIP PIIE data'!K22</f>
        <v>6658149700000</v>
      </c>
      <c r="H22" s="3">
        <f>+'IIP PIIE data'!H22</f>
        <v>5056519300000</v>
      </c>
      <c r="I22" s="3">
        <f>+'IIP PIIE data'!I22</f>
        <v>4946389000000</v>
      </c>
      <c r="J22" s="3">
        <f>+'IIP PIIE data'!D22</f>
        <v>5049104686618.5898</v>
      </c>
      <c r="K22" s="3">
        <f>+'IIP PIIE data'!E22</f>
        <v>6118783280769.2305</v>
      </c>
      <c r="L22" s="3">
        <f>+'IIP PIIE data'!L22</f>
        <v>658980173677.88501</v>
      </c>
      <c r="M22" s="3">
        <f>+'IIP PIIE data'!M22</f>
        <v>-1611641743890.22</v>
      </c>
      <c r="N22" s="5">
        <f t="shared" si="0"/>
        <v>110324098637.7749</v>
      </c>
    </row>
    <row r="23" spans="1:14" x14ac:dyDescent="0.2">
      <c r="A23" s="4">
        <v>43191</v>
      </c>
      <c r="B23" s="3">
        <v>11889655566446.301</v>
      </c>
      <c r="C23" s="3">
        <v>9889600237139.4199</v>
      </c>
      <c r="D23" s="3">
        <f>+'IIP PIIE data'!F23</f>
        <v>8855706999859.7793</v>
      </c>
      <c r="E23" s="3">
        <f>+'IIP PIIE data'!G23</f>
        <v>11756053227984.801</v>
      </c>
      <c r="F23" s="3">
        <f>+'IIP PIIE data'!J23</f>
        <v>3753603100000</v>
      </c>
      <c r="G23" s="3">
        <f>+'IIP PIIE data'!K23</f>
        <v>6883393700000</v>
      </c>
      <c r="H23" s="3">
        <f>+'IIP PIIE data'!H23</f>
        <v>5108122700000</v>
      </c>
      <c r="I23" s="3">
        <f>+'IIP PIIE data'!I23</f>
        <v>4882588400000</v>
      </c>
      <c r="J23" s="3">
        <f>+'IIP PIIE data'!D23</f>
        <v>5331898257772.4404</v>
      </c>
      <c r="K23" s="3">
        <f>+'IIP PIIE data'!E23</f>
        <v>6440755909615.3799</v>
      </c>
      <c r="L23" s="3">
        <f>+'IIP PIIE data'!L23</f>
        <v>695404544831.73096</v>
      </c>
      <c r="M23" s="3">
        <f>+'IIP PIIE data'!M23</f>
        <v>-1429658164082.53</v>
      </c>
      <c r="N23" s="5">
        <f t="shared" si="0"/>
        <v>115914158253.18091</v>
      </c>
    </row>
    <row r="24" spans="1:14" x14ac:dyDescent="0.2">
      <c r="A24" s="4">
        <v>43282</v>
      </c>
      <c r="B24" s="3">
        <v>11865707926462.301</v>
      </c>
      <c r="C24" s="3">
        <v>9812973830889.4199</v>
      </c>
      <c r="D24" s="3">
        <f>+'IIP PIIE data'!F24</f>
        <v>9051516751141.8301</v>
      </c>
      <c r="E24" s="3">
        <f>+'IIP PIIE data'!G24</f>
        <v>11855853394811.699</v>
      </c>
      <c r="F24" s="3">
        <f>+'IIP PIIE data'!J24</f>
        <v>3885517500000</v>
      </c>
      <c r="G24" s="3">
        <f>+'IIP PIIE data'!K24</f>
        <v>6933517700000</v>
      </c>
      <c r="H24" s="3">
        <f>+'IIP PIIE data'!H24</f>
        <v>5117506000000</v>
      </c>
      <c r="I24" s="3">
        <f>+'IIP PIIE data'!I24</f>
        <v>4863081200000</v>
      </c>
      <c r="J24" s="3">
        <f>+'IIP PIIE data'!D24</f>
        <v>5375039451762.8203</v>
      </c>
      <c r="K24" s="3">
        <f>+'IIP PIIE data'!E24</f>
        <v>6509540114182.6904</v>
      </c>
      <c r="L24" s="3">
        <f>+'IIP PIIE data'!L24</f>
        <v>673111577203.526</v>
      </c>
      <c r="M24" s="3">
        <f>+'IIP PIIE data'!M24</f>
        <v>-1308870743409.46</v>
      </c>
      <c r="N24" s="5">
        <f t="shared" si="0"/>
        <v>95879110096.127441</v>
      </c>
    </row>
    <row r="25" spans="1:14" x14ac:dyDescent="0.2">
      <c r="A25" s="4">
        <v>43374</v>
      </c>
      <c r="B25" s="3">
        <v>11574359510837.301</v>
      </c>
      <c r="C25" s="3">
        <v>9702858162139.4199</v>
      </c>
      <c r="D25" s="3">
        <f>+'IIP PIIE data'!F25</f>
        <v>8573953125100.1602</v>
      </c>
      <c r="E25" s="3">
        <f>+'IIP PIIE data'!G25</f>
        <v>11280106602103.4</v>
      </c>
      <c r="F25" s="3">
        <f>+'IIP PIIE data'!J25</f>
        <v>3476290900000</v>
      </c>
      <c r="G25" s="3">
        <f>+'IIP PIIE data'!K25</f>
        <v>6452435400000</v>
      </c>
      <c r="H25" s="3">
        <f>+'IIP PIIE data'!H25</f>
        <v>5136317700000</v>
      </c>
      <c r="I25" s="3">
        <f>+'IIP PIIE data'!I25</f>
        <v>4825565000000</v>
      </c>
      <c r="J25" s="3">
        <f>+'IIP PIIE data'!D25</f>
        <v>5570735003846.1504</v>
      </c>
      <c r="K25" s="3">
        <f>+'IIP PIIE data'!E25</f>
        <v>6612110895432.6904</v>
      </c>
      <c r="L25" s="3">
        <f>+'IIP PIIE data'!L25</f>
        <v>728680204286.85901</v>
      </c>
      <c r="M25" s="3">
        <f>+'IIP PIIE data'!M25</f>
        <v>-1255136248617.79</v>
      </c>
      <c r="N25" s="5">
        <f t="shared" si="0"/>
        <v>107788433012.74951</v>
      </c>
    </row>
    <row r="26" spans="1:14" x14ac:dyDescent="0.2">
      <c r="A26" s="4">
        <v>43466</v>
      </c>
      <c r="B26" s="3">
        <v>11862990796254</v>
      </c>
      <c r="C26" s="3">
        <v>9816513169831.7305</v>
      </c>
      <c r="D26" s="3">
        <f>+'IIP PIIE data'!F26</f>
        <v>9276012823898.2402</v>
      </c>
      <c r="E26" s="3">
        <f>+'IIP PIIE data'!G26</f>
        <v>12059228275100.199</v>
      </c>
      <c r="F26" s="3">
        <f>+'IIP PIIE data'!J26</f>
        <v>3872665800000</v>
      </c>
      <c r="G26" s="3">
        <f>+'IIP PIIE data'!K26</f>
        <v>7001968400000</v>
      </c>
      <c r="H26" s="3">
        <f>+'IIP PIIE data'!H26</f>
        <v>5407166100000</v>
      </c>
      <c r="I26" s="3">
        <f>+'IIP PIIE data'!I26</f>
        <v>5108691800000</v>
      </c>
      <c r="J26" s="3">
        <f>+'IIP PIIE data'!D26</f>
        <v>5653054686618.5898</v>
      </c>
      <c r="K26" s="3">
        <f>+'IIP PIIE data'!E26</f>
        <v>6599430280769.2305</v>
      </c>
      <c r="L26" s="3">
        <f>+'IIP PIIE data'!L26</f>
        <v>726925573677.88501</v>
      </c>
      <c r="M26" s="3">
        <f>+'IIP PIIE data'!M26</f>
        <v>-1072161343890.22</v>
      </c>
      <c r="N26" s="5">
        <f t="shared" si="0"/>
        <v>115973498637.7749</v>
      </c>
    </row>
    <row r="27" spans="1:14" x14ac:dyDescent="0.2">
      <c r="A27" s="4">
        <v>43556</v>
      </c>
      <c r="B27" s="3">
        <v>11840041766446.301</v>
      </c>
      <c r="C27" s="3">
        <v>9919938737139.4199</v>
      </c>
      <c r="D27" s="3">
        <f>+'IIP PIIE data'!F27</f>
        <v>9392177999859.7793</v>
      </c>
      <c r="E27" s="3">
        <f>+'IIP PIIE data'!G27</f>
        <v>12374829827984.801</v>
      </c>
      <c r="F27" s="3">
        <f>+'IIP PIIE data'!J27</f>
        <v>3910584400000</v>
      </c>
      <c r="G27" s="3">
        <f>+'IIP PIIE data'!K27</f>
        <v>7187812900000</v>
      </c>
      <c r="H27" s="3">
        <f>+'IIP PIIE data'!H27</f>
        <v>5487612200000</v>
      </c>
      <c r="I27" s="3">
        <f>+'IIP PIIE data'!I27</f>
        <v>5196945800000</v>
      </c>
      <c r="J27" s="3">
        <f>+'IIP PIIE data'!D27</f>
        <v>5917354357772.4404</v>
      </c>
      <c r="K27" s="3">
        <f>+'IIP PIIE data'!E27</f>
        <v>6728000009615.3799</v>
      </c>
      <c r="L27" s="3">
        <f>+'IIP PIIE data'!L27</f>
        <v>776194144831.73096</v>
      </c>
      <c r="M27" s="3">
        <f>+'IIP PIIE data'!M27</f>
        <v>-1200107964082.53</v>
      </c>
      <c r="N27" s="5">
        <f t="shared" si="0"/>
        <v>103107658253.18091</v>
      </c>
    </row>
    <row r="28" spans="1:14" x14ac:dyDescent="0.2">
      <c r="A28" s="4">
        <v>43647</v>
      </c>
      <c r="B28" s="3">
        <v>12210429226462.301</v>
      </c>
      <c r="C28" s="3">
        <v>10151356430889.4</v>
      </c>
      <c r="D28" s="3">
        <f>+'IIP PIIE data'!F28</f>
        <v>9895174151141.8301</v>
      </c>
      <c r="E28" s="3">
        <f>+'IIP PIIE data'!G28</f>
        <v>13023477194811.699</v>
      </c>
      <c r="F28" s="3">
        <f>+'IIP PIIE data'!J28</f>
        <v>4030469700000</v>
      </c>
      <c r="G28" s="3">
        <f>+'IIP PIIE data'!K28</f>
        <v>7559250200000</v>
      </c>
      <c r="H28" s="3">
        <f>+'IIP PIIE data'!H28</f>
        <v>5816211200000</v>
      </c>
      <c r="I28" s="3">
        <f>+'IIP PIIE data'!I28</f>
        <v>5404972500000</v>
      </c>
      <c r="J28" s="3">
        <f>+'IIP PIIE data'!D28</f>
        <v>6149134351762.8203</v>
      </c>
      <c r="K28" s="3">
        <f>+'IIP PIIE data'!E28</f>
        <v>6881886814182.6904</v>
      </c>
      <c r="L28" s="3">
        <f>+'IIP PIIE data'!L28</f>
        <v>826202077203.526</v>
      </c>
      <c r="M28" s="3">
        <f>+'IIP PIIE data'!M28</f>
        <v>-1088489943409.46</v>
      </c>
      <c r="N28" s="5">
        <f t="shared" si="0"/>
        <v>112709310096.14709</v>
      </c>
    </row>
    <row r="29" spans="1:14" x14ac:dyDescent="0.2">
      <c r="A29" s="4">
        <v>43739</v>
      </c>
      <c r="B29" s="3">
        <v>12001038210837.301</v>
      </c>
      <c r="C29" s="3">
        <v>9938941262139.4199</v>
      </c>
      <c r="D29" s="3">
        <f>+'IIP PIIE data'!F29</f>
        <v>10073593225100.199</v>
      </c>
      <c r="E29" s="3">
        <f>+'IIP PIIE data'!G29</f>
        <v>13097221202103.4</v>
      </c>
      <c r="F29" s="3">
        <f>+'IIP PIIE data'!J29</f>
        <v>4316058500000</v>
      </c>
      <c r="G29" s="3">
        <f>+'IIP PIIE data'!K29</f>
        <v>7865910300000</v>
      </c>
      <c r="H29" s="3">
        <f>+'IIP PIIE data'!H29</f>
        <v>5796190300000</v>
      </c>
      <c r="I29" s="3">
        <f>+'IIP PIIE data'!I29</f>
        <v>5229204700000</v>
      </c>
      <c r="J29" s="3">
        <f>+'IIP PIIE data'!D29</f>
        <v>5928792703846.1504</v>
      </c>
      <c r="K29" s="3">
        <f>+'IIP PIIE data'!E29</f>
        <v>6644219895432.6904</v>
      </c>
      <c r="L29" s="3">
        <f>+'IIP PIIE data'!L29</f>
        <v>823179404286.85901</v>
      </c>
      <c r="M29" s="3">
        <f>+'IIP PIIE data'!M29</f>
        <v>-932259748617.78796</v>
      </c>
      <c r="N29" s="5">
        <f t="shared" si="0"/>
        <v>78480933012.786621</v>
      </c>
    </row>
    <row r="30" spans="1:14" x14ac:dyDescent="0.2">
      <c r="A30" s="4">
        <v>43831</v>
      </c>
      <c r="B30" s="3">
        <v>11649348096254</v>
      </c>
      <c r="C30" s="3">
        <v>9855499969831.7305</v>
      </c>
      <c r="D30" s="3">
        <f>+'IIP PIIE data'!F30</f>
        <v>9089436223898.2402</v>
      </c>
      <c r="E30" s="3">
        <f>+'IIP PIIE data'!G30</f>
        <v>11749614775100.199</v>
      </c>
      <c r="F30" s="3">
        <f>+'IIP PIIE data'!J30</f>
        <v>3594815100000</v>
      </c>
      <c r="G30" s="3">
        <f>+'IIP PIIE data'!K30</f>
        <v>6463689500000</v>
      </c>
      <c r="H30" s="3">
        <f>+'IIP PIIE data'!H30</f>
        <v>5498440200000</v>
      </c>
      <c r="I30" s="3">
        <f>+'IIP PIIE data'!I30</f>
        <v>5337357000000</v>
      </c>
      <c r="J30" s="3">
        <f>+'IIP PIIE data'!D30</f>
        <v>6420505386618.5898</v>
      </c>
      <c r="K30" s="3">
        <f>+'IIP PIIE data'!E30</f>
        <v>6977042980769.2305</v>
      </c>
      <c r="L30" s="3">
        <f>+'IIP PIIE data'!L30</f>
        <v>852063373677.88501</v>
      </c>
      <c r="M30" s="3">
        <f>+'IIP PIIE data'!M30</f>
        <v>-643379643890.224</v>
      </c>
      <c r="N30" s="5">
        <f t="shared" si="0"/>
        <v>72574998637.778931</v>
      </c>
    </row>
    <row r="31" spans="1:14" x14ac:dyDescent="0.2">
      <c r="A31" s="4">
        <v>43922</v>
      </c>
      <c r="B31" s="3">
        <v>11769501366446.301</v>
      </c>
      <c r="C31" s="3">
        <v>9970326137139.4199</v>
      </c>
      <c r="D31" s="3">
        <f>+'IIP PIIE data'!F31</f>
        <v>10056242599859.801</v>
      </c>
      <c r="E31" s="3">
        <f>+'IIP PIIE data'!G31</f>
        <v>12717634527984.801</v>
      </c>
      <c r="F31" s="3">
        <f>+'IIP PIIE data'!J31</f>
        <v>4155839000000</v>
      </c>
      <c r="G31" s="3">
        <f>+'IIP PIIE data'!K31</f>
        <v>7239879500000</v>
      </c>
      <c r="H31" s="3">
        <f>+'IIP PIIE data'!H31</f>
        <v>5906422200000</v>
      </c>
      <c r="I31" s="3">
        <f>+'IIP PIIE data'!I31</f>
        <v>5487683900000</v>
      </c>
      <c r="J31" s="3">
        <f>+'IIP PIIE data'!D31</f>
        <v>6088581357772.4404</v>
      </c>
      <c r="K31" s="3">
        <f>+'IIP PIIE data'!E31</f>
        <v>6752563609615.3799</v>
      </c>
      <c r="L31" s="3">
        <f>+'IIP PIIE data'!L31</f>
        <v>910366444831.73096</v>
      </c>
      <c r="M31" s="3">
        <f>+'IIP PIIE data'!M31</f>
        <v>-665738264082.53198</v>
      </c>
      <c r="N31" s="5">
        <f t="shared" si="0"/>
        <v>49905758253.204346</v>
      </c>
    </row>
    <row r="32" spans="1:14" x14ac:dyDescent="0.2">
      <c r="A32" s="4">
        <v>44013</v>
      </c>
      <c r="B32" s="3">
        <v>11589607026462.301</v>
      </c>
      <c r="C32" s="3">
        <v>9846543930889.4199</v>
      </c>
      <c r="D32" s="3">
        <f>+'IIP PIIE data'!F32</f>
        <v>10247564451141.801</v>
      </c>
      <c r="E32" s="3">
        <f>+'IIP PIIE data'!G32</f>
        <v>12920966794811.699</v>
      </c>
      <c r="F32" s="3">
        <f>+'IIP PIIE data'!J32</f>
        <v>4371805900000</v>
      </c>
      <c r="G32" s="3">
        <f>+'IIP PIIE data'!K32</f>
        <v>7384264200000</v>
      </c>
      <c r="H32" s="3">
        <f>+'IIP PIIE data'!H32</f>
        <v>5827265300000</v>
      </c>
      <c r="I32" s="3">
        <f>+'IIP PIIE data'!I32</f>
        <v>5477448100000</v>
      </c>
      <c r="J32" s="3">
        <f>+'IIP PIIE data'!D32</f>
        <v>6045223351762.8203</v>
      </c>
      <c r="K32" s="3">
        <f>+'IIP PIIE data'!E32</f>
        <v>6652366314182.6904</v>
      </c>
      <c r="L32" s="3">
        <f>+'IIP PIIE data'!L32</f>
        <v>908712477203.526</v>
      </c>
      <c r="M32" s="3">
        <f>+'IIP PIIE data'!M32</f>
        <v>-700641643409.45496</v>
      </c>
      <c r="N32" s="5">
        <f t="shared" si="0"/>
        <v>71871910096.093262</v>
      </c>
    </row>
    <row r="33" spans="1:14" x14ac:dyDescent="0.2">
      <c r="A33" s="4">
        <v>44105</v>
      </c>
      <c r="B33" s="3">
        <v>11554742410837.301</v>
      </c>
      <c r="C33" s="3">
        <v>9781290762139.4199</v>
      </c>
      <c r="D33" s="3">
        <f>+'IIP PIIE data'!F33</f>
        <v>10871371325100.199</v>
      </c>
      <c r="E33" s="3">
        <f>+'IIP PIIE data'!G33</f>
        <v>13177995802103.4</v>
      </c>
      <c r="F33" s="3">
        <f>+'IIP PIIE data'!J33</f>
        <v>4950375300000</v>
      </c>
      <c r="G33" s="3">
        <f>+'IIP PIIE data'!K33</f>
        <v>7983954500000</v>
      </c>
      <c r="H33" s="3">
        <f>+'IIP PIIE data'!H33</f>
        <v>5959651500000</v>
      </c>
      <c r="I33" s="3">
        <f>+'IIP PIIE data'!I33</f>
        <v>5191935200000</v>
      </c>
      <c r="J33" s="3">
        <f>+'IIP PIIE data'!D33</f>
        <v>6011976703846.1504</v>
      </c>
      <c r="K33" s="3">
        <f>+'IIP PIIE data'!E33</f>
        <v>6887511095432.6904</v>
      </c>
      <c r="L33" s="3">
        <f>+'IIP PIIE data'!L33</f>
        <v>889364504286.85901</v>
      </c>
      <c r="M33" s="3">
        <f>+'IIP PIIE data'!M33</f>
        <v>-586878848617.78796</v>
      </c>
      <c r="N33" s="5">
        <f t="shared" si="0"/>
        <v>67536133012.786621</v>
      </c>
    </row>
    <row r="34" spans="1:14" x14ac:dyDescent="0.2">
      <c r="A34" s="4">
        <v>44197</v>
      </c>
      <c r="B34" s="3">
        <v>11863576596254</v>
      </c>
      <c r="C34" s="3">
        <v>9870623969831.7305</v>
      </c>
      <c r="D34" s="3">
        <f>+'IIP PIIE data'!F34</f>
        <v>11707240323898.199</v>
      </c>
      <c r="E34" s="3">
        <f>+'IIP PIIE data'!G34</f>
        <v>13834590575100.199</v>
      </c>
      <c r="F34" s="3">
        <f>+'IIP PIIE data'!J34</f>
        <v>5518895600000</v>
      </c>
      <c r="G34" s="3">
        <f>+'IIP PIIE data'!K34</f>
        <v>8577995600000</v>
      </c>
      <c r="H34" s="3">
        <f>+'IIP PIIE data'!H34</f>
        <v>6192163700000</v>
      </c>
      <c r="I34" s="3">
        <f>+'IIP PIIE data'!I34</f>
        <v>5308026900000</v>
      </c>
      <c r="J34" s="3">
        <f>+'IIP PIIE data'!D34</f>
        <v>6027063886618.5898</v>
      </c>
      <c r="K34" s="3">
        <f>+'IIP PIIE data'!E34</f>
        <v>7017150580769.2305</v>
      </c>
      <c r="L34" s="3">
        <f>+'IIP PIIE data'!L34</f>
        <v>835212673677.88501</v>
      </c>
      <c r="M34" s="3">
        <f>+'IIP PIIE data'!M34</f>
        <v>-389517343890.224</v>
      </c>
      <c r="N34" s="5">
        <f t="shared" si="0"/>
        <v>100245698637.73792</v>
      </c>
    </row>
    <row r="35" spans="1:14" x14ac:dyDescent="0.2">
      <c r="A35" s="4">
        <v>44287</v>
      </c>
      <c r="B35" s="3">
        <v>11951534566446.301</v>
      </c>
      <c r="C35" s="3">
        <v>9922051137139.4199</v>
      </c>
      <c r="D35" s="3">
        <f>+'IIP PIIE data'!F35</f>
        <v>12223091899859.801</v>
      </c>
      <c r="E35" s="3">
        <f>+'IIP PIIE data'!G35</f>
        <v>14293027127984.801</v>
      </c>
      <c r="F35" s="3">
        <f>+'IIP PIIE data'!J35</f>
        <v>5918885900000</v>
      </c>
      <c r="G35" s="3">
        <f>+'IIP PIIE data'!K35</f>
        <v>9041319100000</v>
      </c>
      <c r="H35" s="3">
        <f>+'IIP PIIE data'!H35</f>
        <v>6310224800000</v>
      </c>
      <c r="I35" s="3">
        <f>+'IIP PIIE data'!I35</f>
        <v>5261637000000</v>
      </c>
      <c r="J35" s="3">
        <f>+'IIP PIIE data'!D35</f>
        <v>6105353257772.4404</v>
      </c>
      <c r="K35" s="3">
        <f>+'IIP PIIE data'!E35</f>
        <v>7096156309615.3799</v>
      </c>
      <c r="L35" s="3">
        <f>+'IIP PIIE data'!L35</f>
        <v>874543644831.73096</v>
      </c>
      <c r="M35" s="3">
        <f>+'IIP PIIE data'!M35</f>
        <v>-263901064082.53201</v>
      </c>
      <c r="N35" s="5">
        <f t="shared" si="0"/>
        <v>107189858253.20438</v>
      </c>
    </row>
    <row r="36" spans="1:14" x14ac:dyDescent="0.2">
      <c r="A36" s="4">
        <v>44378</v>
      </c>
      <c r="B36" s="3">
        <v>12252226226462.301</v>
      </c>
      <c r="C36" s="3">
        <v>10079534830889.4</v>
      </c>
      <c r="D36" s="3">
        <f>+'IIP PIIE data'!F36</f>
        <v>12521241851141.801</v>
      </c>
      <c r="E36" s="3">
        <f>+'IIP PIIE data'!G36</f>
        <v>14678955994811.699</v>
      </c>
      <c r="F36" s="3">
        <f>+'IIP PIIE data'!J36</f>
        <v>6023186200000</v>
      </c>
      <c r="G36" s="3">
        <f>+'IIP PIIE data'!K36</f>
        <v>9352343100000</v>
      </c>
      <c r="H36" s="3">
        <f>+'IIP PIIE data'!H36</f>
        <v>6449562400000</v>
      </c>
      <c r="I36" s="3">
        <f>+'IIP PIIE data'!I36</f>
        <v>5267358400000</v>
      </c>
      <c r="J36" s="3">
        <f>+'IIP PIIE data'!D36</f>
        <v>6238860551762.8203</v>
      </c>
      <c r="K36" s="3">
        <f>+'IIP PIIE data'!E36</f>
        <v>7438229714182.6904</v>
      </c>
      <c r="L36" s="3">
        <f>+'IIP PIIE data'!L36</f>
        <v>1001793277203.53</v>
      </c>
      <c r="M36" s="3">
        <f>+'IIP PIIE data'!M36</f>
        <v>-271836943409.45499</v>
      </c>
      <c r="N36" s="5">
        <f t="shared" si="0"/>
        <v>89238310096.116852</v>
      </c>
    </row>
    <row r="37" spans="1:14" x14ac:dyDescent="0.2">
      <c r="A37" s="4">
        <v>44470</v>
      </c>
      <c r="B37" s="3">
        <v>12469805110837.301</v>
      </c>
      <c r="C37" s="3">
        <v>10204069462139.4</v>
      </c>
      <c r="D37" s="3">
        <f>+'IIP PIIE data'!F37</f>
        <v>13059821225100.199</v>
      </c>
      <c r="E37" s="3">
        <f>+'IIP PIIE data'!G37</f>
        <v>14993721202103.4</v>
      </c>
      <c r="F37" s="3">
        <f>+'IIP PIIE data'!J37</f>
        <v>6472459000000</v>
      </c>
      <c r="G37" s="3">
        <f>+'IIP PIIE data'!K37</f>
        <v>9871978000000</v>
      </c>
      <c r="H37" s="3">
        <f>+'IIP PIIE data'!H37</f>
        <v>6626017600000</v>
      </c>
      <c r="I37" s="3">
        <f>+'IIP PIIE data'!I37</f>
        <v>5119637000000</v>
      </c>
      <c r="J37" s="3">
        <f>+'IIP PIIE data'!D37</f>
        <v>6591473503846.1504</v>
      </c>
      <c r="K37" s="3">
        <f>+'IIP PIIE data'!E37</f>
        <v>7915908095432.6904</v>
      </c>
      <c r="L37" s="3">
        <f>+'IIP PIIE data'!L37</f>
        <v>1066819004286.86</v>
      </c>
      <c r="M37" s="3">
        <f>+'IIP PIIE data'!M37</f>
        <v>-2567848617.7884402</v>
      </c>
      <c r="N37" s="5">
        <f t="shared" si="0"/>
        <v>76787933012.807602</v>
      </c>
    </row>
    <row r="38" spans="1:14" x14ac:dyDescent="0.2">
      <c r="A38" s="4">
        <v>44562</v>
      </c>
      <c r="B38" s="3">
        <v>12531570996254</v>
      </c>
      <c r="C38" s="3">
        <v>10318679269831.699</v>
      </c>
      <c r="D38" s="3">
        <f>+'IIP PIIE data'!F38</f>
        <v>12573185223898.199</v>
      </c>
      <c r="E38" s="3">
        <f>+'IIP PIIE data'!G38</f>
        <v>14255665375100.199</v>
      </c>
      <c r="F38" s="3">
        <f>+'IIP PIIE data'!J38</f>
        <v>6208129400000</v>
      </c>
      <c r="G38" s="3">
        <f>+'IIP PIIE data'!K38</f>
        <v>9183028600000</v>
      </c>
      <c r="H38" s="3">
        <f>+'IIP PIIE data'!H38</f>
        <v>6368875000000</v>
      </c>
      <c r="I38" s="3">
        <f>+'IIP PIIE data'!I38</f>
        <v>5124068600000</v>
      </c>
      <c r="J38" s="3">
        <f>+'IIP PIIE data'!D38</f>
        <v>6695371986618.5898</v>
      </c>
      <c r="K38" s="3">
        <f>+'IIP PIIE data'!E38</f>
        <v>8030630480769.2305</v>
      </c>
      <c r="L38" s="3">
        <f>+'IIP PIIE data'!L38</f>
        <v>1088973873677.88</v>
      </c>
      <c r="M38" s="3">
        <f>+'IIP PIIE data'!M38</f>
        <v>251628456109.776</v>
      </c>
      <c r="N38" s="5">
        <f t="shared" si="0"/>
        <v>32498498637.76416</v>
      </c>
    </row>
    <row r="39" spans="1:14" x14ac:dyDescent="0.2">
      <c r="A39" s="4">
        <v>44652</v>
      </c>
      <c r="B39" s="3">
        <v>13081053766446.301</v>
      </c>
      <c r="C39" s="3">
        <v>10703992937139.4</v>
      </c>
      <c r="D39" s="3">
        <f>+'IIP PIIE data'!F39</f>
        <v>11743229699859.801</v>
      </c>
      <c r="E39" s="3">
        <f>+'IIP PIIE data'!G39</f>
        <v>13330956427984.801</v>
      </c>
      <c r="F39" s="3">
        <f>+'IIP PIIE data'!J39</f>
        <v>5656867600000</v>
      </c>
      <c r="G39" s="3">
        <f>+'IIP PIIE data'!K39</f>
        <v>8411680100000</v>
      </c>
      <c r="H39" s="3">
        <f>+'IIP PIIE data'!H39</f>
        <v>6092380900000</v>
      </c>
      <c r="I39" s="3">
        <f>+'IIP PIIE data'!I39</f>
        <v>4929205200000</v>
      </c>
      <c r="J39" s="3">
        <f>+'IIP PIIE data'!D39</f>
        <v>6883105957772.4404</v>
      </c>
      <c r="K39" s="3">
        <f>+'IIP PIIE data'!E39</f>
        <v>8330763709615.3799</v>
      </c>
      <c r="L39" s="3">
        <f>+'IIP PIIE data'!L39</f>
        <v>1128177344831.73</v>
      </c>
      <c r="M39" s="3">
        <f>+'IIP PIIE data'!M39</f>
        <v>480997735917.46802</v>
      </c>
      <c r="N39" s="5">
        <f t="shared" si="0"/>
        <v>-11144041746.7771</v>
      </c>
    </row>
    <row r="40" spans="1:14" x14ac:dyDescent="0.2">
      <c r="A40" s="4">
        <v>44743</v>
      </c>
      <c r="B40" s="3">
        <v>13438735126462.301</v>
      </c>
      <c r="C40" s="3">
        <v>10984934630889.4</v>
      </c>
      <c r="D40" s="3">
        <f>+'IIP PIIE data'!F40</f>
        <v>11528762651141.801</v>
      </c>
      <c r="E40" s="3">
        <f>+'IIP PIIE data'!G40</f>
        <v>13159464494811.699</v>
      </c>
      <c r="F40" s="3">
        <f>+'IIP PIIE data'!J40</f>
        <v>5520591800000</v>
      </c>
      <c r="G40" s="3">
        <f>+'IIP PIIE data'!K40</f>
        <v>8193435100000</v>
      </c>
      <c r="H40" s="3">
        <f>+'IIP PIIE data'!H40</f>
        <v>5959677600000</v>
      </c>
      <c r="I40" s="3">
        <f>+'IIP PIIE data'!I40</f>
        <v>4906774900000</v>
      </c>
      <c r="J40" s="3">
        <f>+'IIP PIIE data'!D40</f>
        <v>7083139451762.8203</v>
      </c>
      <c r="K40" s="3">
        <f>+'IIP PIIE data'!E40</f>
        <v>8433309314182.6904</v>
      </c>
      <c r="L40" s="3">
        <f>+'IIP PIIE data'!L40</f>
        <v>1135800877203.53</v>
      </c>
      <c r="M40" s="3">
        <f>+'IIP PIIE data'!M40</f>
        <v>620736856590.54504</v>
      </c>
      <c r="N40" s="5">
        <f t="shared" si="0"/>
        <v>-12007189903.883179</v>
      </c>
    </row>
    <row r="41" spans="1:14" x14ac:dyDescent="0.2">
      <c r="A41" s="4">
        <v>44835</v>
      </c>
      <c r="B41" s="3">
        <v>12868836710837.301</v>
      </c>
      <c r="C41" s="3">
        <v>10514579462139.4</v>
      </c>
      <c r="D41" s="3">
        <f>+'IIP PIIE data'!F41</f>
        <v>11306343425100.199</v>
      </c>
      <c r="E41" s="3">
        <f>+'IIP PIIE data'!G41</f>
        <v>13177861102103.4</v>
      </c>
      <c r="F41" s="3">
        <f>+'IIP PIIE data'!J41</f>
        <v>5457712900000</v>
      </c>
      <c r="G41" s="3">
        <f>+'IIP PIIE data'!K41</f>
        <v>8467539000000</v>
      </c>
      <c r="H41" s="3">
        <f>+'IIP PIIE data'!H41</f>
        <v>5887285900000</v>
      </c>
      <c r="I41" s="3">
        <f>+'IIP PIIE data'!I41</f>
        <v>4708215900000</v>
      </c>
      <c r="J41" s="3">
        <f>+'IIP PIIE data'!D41</f>
        <v>6677299603846.1504</v>
      </c>
      <c r="K41" s="3">
        <f>+'IIP PIIE data'!E41</f>
        <v>8016162195432.6904</v>
      </c>
      <c r="L41" s="3">
        <f>+'IIP PIIE data'!L41</f>
        <v>1124646004286.8601</v>
      </c>
      <c r="M41" s="3">
        <f>+'IIP PIIE data'!M41</f>
        <v>314826751382.21198</v>
      </c>
      <c r="N41" s="5">
        <f t="shared" si="0"/>
        <v>-46303766987.192688</v>
      </c>
    </row>
    <row r="42" spans="1:14" x14ac:dyDescent="0.2">
      <c r="A42" s="4">
        <v>44927</v>
      </c>
      <c r="B42" s="3">
        <v>12823846996254</v>
      </c>
      <c r="C42" s="3">
        <v>10352353569831.699</v>
      </c>
      <c r="D42" s="3">
        <f>+'IIP PIIE data'!F42</f>
        <v>11659279123898.199</v>
      </c>
      <c r="E42" s="3">
        <f>+'IIP PIIE data'!G42</f>
        <v>13797425175100.199</v>
      </c>
      <c r="F42" s="3">
        <f>+'IIP PIIE data'!J42</f>
        <v>5716347600000</v>
      </c>
      <c r="G42" s="3">
        <f>+'IIP PIIE data'!K42</f>
        <v>9002103000000</v>
      </c>
      <c r="H42" s="3">
        <f>+'IIP PIIE data'!H42</f>
        <v>5946750600000</v>
      </c>
      <c r="I42" s="3">
        <f>+'IIP PIIE data'!I42</f>
        <v>4846754000000</v>
      </c>
      <c r="J42" s="3">
        <f>+'IIP PIIE data'!D42</f>
        <v>6709416386618.5898</v>
      </c>
      <c r="K42" s="3">
        <f>+'IIP PIIE data'!E42</f>
        <v>7913319480769.2305</v>
      </c>
      <c r="L42" s="3">
        <f>+'IIP PIIE data'!L42</f>
        <v>1119488573677.8799</v>
      </c>
      <c r="M42" s="3">
        <f>+'IIP PIIE data'!M42</f>
        <v>274591056109.776</v>
      </c>
      <c r="N42" s="5">
        <f t="shared" si="0"/>
        <v>-25658201362.235962</v>
      </c>
    </row>
    <row r="43" spans="1:14" x14ac:dyDescent="0.2">
      <c r="A43" s="4">
        <v>45017</v>
      </c>
      <c r="B43" s="3">
        <v>12689294766446.301</v>
      </c>
      <c r="C43" s="3">
        <v>10238689437139.4</v>
      </c>
      <c r="D43" s="3">
        <f>+'IIP PIIE data'!F43</f>
        <v>12065784899859.801</v>
      </c>
      <c r="E43" s="3">
        <f>+'IIP PIIE data'!G43</f>
        <v>14157450327984.801</v>
      </c>
      <c r="F43" s="3">
        <f>+'IIP PIIE data'!J43</f>
        <v>5974004300000</v>
      </c>
      <c r="G43" s="3">
        <f>+'IIP PIIE data'!K43</f>
        <v>9215553400000</v>
      </c>
      <c r="H43" s="3">
        <f>+'IIP PIIE data'!H43</f>
        <v>6097799300000</v>
      </c>
      <c r="I43" s="3">
        <f>+'IIP PIIE data'!I43</f>
        <v>4951825800000</v>
      </c>
      <c r="J43" s="3">
        <f>+'IIP PIIE data'!D43</f>
        <v>6684819557772.4404</v>
      </c>
      <c r="K43" s="3">
        <f>+'IIP PIIE data'!E43</f>
        <v>7914645009615.3799</v>
      </c>
      <c r="L43" s="3">
        <f>+'IIP PIIE data'!L43</f>
        <v>1111289944831.73</v>
      </c>
      <c r="M43" s="3">
        <f>+'IIP PIIE data'!M43</f>
        <v>241917235917.46799</v>
      </c>
      <c r="N43" s="5">
        <f t="shared" si="0"/>
        <v>-1512841746.7770691</v>
      </c>
    </row>
    <row r="44" spans="1:14" x14ac:dyDescent="0.2">
      <c r="A44" s="4">
        <v>45108</v>
      </c>
      <c r="B44" s="3">
        <v>12802388226462.301</v>
      </c>
      <c r="C44" s="3">
        <v>10334045030889.4</v>
      </c>
      <c r="D44" s="3">
        <f>+'IIP PIIE data'!F44</f>
        <v>12179701251141.801</v>
      </c>
      <c r="E44" s="3">
        <f>+'IIP PIIE data'!G44</f>
        <v>14198113594811.699</v>
      </c>
      <c r="F44" s="3">
        <f>+'IIP PIIE data'!J44</f>
        <v>5947176600000</v>
      </c>
      <c r="G44" s="3">
        <f>+'IIP PIIE data'!K44</f>
        <v>9122498500000</v>
      </c>
      <c r="H44" s="3">
        <f>+'IIP PIIE data'!H44</f>
        <v>6184031300000</v>
      </c>
      <c r="I44" s="3">
        <f>+'IIP PIIE data'!I44</f>
        <v>5016360600000</v>
      </c>
      <c r="J44" s="3">
        <f>+'IIP PIIE data'!D44</f>
        <v>6768689651762.8203</v>
      </c>
      <c r="K44" s="3">
        <f>+'IIP PIIE data'!E44</f>
        <v>7868885014182.6904</v>
      </c>
      <c r="L44" s="3">
        <f>+'IIP PIIE data'!L44</f>
        <v>1113483277203.53</v>
      </c>
      <c r="M44" s="3">
        <f>+'IIP PIIE data'!M44</f>
        <v>452678256590.54498</v>
      </c>
      <c r="N44" s="5">
        <f t="shared" si="0"/>
        <v>10540510096.116882</v>
      </c>
    </row>
    <row r="45" spans="1:14" x14ac:dyDescent="0.2">
      <c r="A45" s="4">
        <v>45200</v>
      </c>
      <c r="B45" s="3">
        <v>12345116610837.301</v>
      </c>
      <c r="C45" s="3">
        <v>9840448962139.4199</v>
      </c>
      <c r="D45" s="3">
        <f>+'IIP PIIE data'!F45</f>
        <v>12522451025100.199</v>
      </c>
      <c r="E45" s="3">
        <f>+'IIP PIIE data'!G45</f>
        <v>14691384002103.4</v>
      </c>
      <c r="F45" s="3">
        <f>+'IIP PIIE data'!J45</f>
        <v>6204006400000</v>
      </c>
      <c r="G45" s="3">
        <f>+'IIP PIIE data'!K45</f>
        <v>9563441400000</v>
      </c>
      <c r="H45" s="3">
        <f>+'IIP PIIE data'!H45</f>
        <v>6357100000000</v>
      </c>
      <c r="I45" s="3">
        <f>+'IIP PIIE data'!I45</f>
        <v>5125836400000</v>
      </c>
      <c r="J45" s="3">
        <f>+'IIP PIIE data'!D45</f>
        <v>6823435303846.1504</v>
      </c>
      <c r="K45" s="3">
        <f>+'IIP PIIE data'!E45</f>
        <v>7769728995432.6904</v>
      </c>
      <c r="L45" s="3">
        <f>+'IIP PIIE data'!L45</f>
        <v>1158029304286.8601</v>
      </c>
      <c r="M45" s="3">
        <f>+'IIP PIIE data'!M45</f>
        <v>548446851382.21198</v>
      </c>
      <c r="N45" s="5">
        <f t="shared" si="0"/>
        <v>-976566987.21221924</v>
      </c>
    </row>
    <row r="46" spans="1:14" x14ac:dyDescent="0.2">
      <c r="A46" s="4">
        <v>45292</v>
      </c>
      <c r="B46" s="3">
        <v>12456113696254</v>
      </c>
      <c r="C46" s="3">
        <v>9810600169831.7305</v>
      </c>
      <c r="D46" s="3">
        <f>+'IIP PIIE data'!F46</f>
        <v>13271004923898.199</v>
      </c>
      <c r="E46" s="3">
        <f>+'IIP PIIE data'!G46</f>
        <v>15413460075100.199</v>
      </c>
      <c r="F46" s="3">
        <f>+'IIP PIIE data'!J46</f>
        <v>6735554500000</v>
      </c>
      <c r="G46" s="3">
        <f>+'IIP PIIE data'!K46</f>
        <v>10206463100000</v>
      </c>
      <c r="H46" s="3">
        <f>+'IIP PIIE data'!H46</f>
        <v>6539269500000</v>
      </c>
      <c r="I46" s="3">
        <f>+'IIP PIIE data'!I46</f>
        <v>5258428800000</v>
      </c>
      <c r="J46" s="3">
        <f>+'IIP PIIE data'!D46</f>
        <v>6858591386618.5898</v>
      </c>
      <c r="K46" s="3">
        <f>+'IIP PIIE data'!E46</f>
        <v>7775021480769.2305</v>
      </c>
      <c r="L46" s="3">
        <f>+'IIP PIIE data'!L46</f>
        <v>1201527273677.8799</v>
      </c>
      <c r="M46" s="3">
        <f>+'IIP PIIE data'!M46</f>
        <v>791620056109.776</v>
      </c>
      <c r="N46" s="5">
        <f t="shared" si="0"/>
        <v>-3464501362.2672119</v>
      </c>
    </row>
    <row r="47" spans="1:14" x14ac:dyDescent="0.2">
      <c r="A47" s="4">
        <v>45383</v>
      </c>
      <c r="B47" s="3">
        <v>12480360166446.301</v>
      </c>
      <c r="C47" s="3">
        <v>9763514337139.4199</v>
      </c>
      <c r="D47" s="3">
        <f>+'IIP PIIE data'!F47</f>
        <v>13669431399859.801</v>
      </c>
      <c r="E47" s="3">
        <f>+'IIP PIIE data'!G47</f>
        <v>15625956927984.801</v>
      </c>
      <c r="F47" s="3">
        <f>+'IIP PIIE data'!J47</f>
        <v>7012348900000</v>
      </c>
      <c r="G47" s="3">
        <f>+'IIP PIIE data'!K47</f>
        <v>10248933300000</v>
      </c>
      <c r="H47" s="3">
        <f>+'IIP PIIE data'!H47</f>
        <v>6663101300000</v>
      </c>
      <c r="I47" s="3">
        <f>+'IIP PIIE data'!I47</f>
        <v>5386952500000</v>
      </c>
      <c r="J47" s="3">
        <f>+'IIP PIIE data'!D47</f>
        <v>6994938257772.4404</v>
      </c>
      <c r="K47" s="3">
        <f>+'IIP PIIE data'!E47</f>
        <v>7797501909615.3799</v>
      </c>
      <c r="L47" s="3">
        <f>+'IIP PIIE data'!L47</f>
        <v>1273709144831.73</v>
      </c>
      <c r="M47" s="3">
        <f>+'IIP PIIE data'!M47</f>
        <v>1242674235917.47</v>
      </c>
      <c r="N47" s="5">
        <f t="shared" si="0"/>
        <v>-11208441746.798584</v>
      </c>
    </row>
    <row r="48" spans="1:14" x14ac:dyDescent="0.2">
      <c r="A48" s="4">
        <v>45474</v>
      </c>
      <c r="B48" s="3">
        <v>12333413426462.301</v>
      </c>
      <c r="C48" s="3">
        <v>9643840130889.4199</v>
      </c>
      <c r="D48" s="3">
        <f>+'IIP PIIE data'!F48</f>
        <v>14031819851141.801</v>
      </c>
      <c r="E48" s="3">
        <f>+'IIP PIIE data'!G48</f>
        <v>16005832494811.699</v>
      </c>
      <c r="F48" s="3">
        <f>+'IIP PIIE data'!J48</f>
        <v>7145573800000</v>
      </c>
      <c r="G48" s="3">
        <f>+'IIP PIIE data'!K48</f>
        <v>10446682600000</v>
      </c>
      <c r="H48" s="3">
        <f>+'IIP PIIE data'!H48</f>
        <v>6837752800000</v>
      </c>
      <c r="I48" s="3">
        <f>+'IIP PIIE data'!I48</f>
        <v>5499895500000</v>
      </c>
      <c r="J48" s="3">
        <f>+'IIP PIIE data'!D48</f>
        <v>7125779751762.8203</v>
      </c>
      <c r="K48" s="3">
        <f>+'IIP PIIE data'!E48</f>
        <v>7767375414182.6904</v>
      </c>
      <c r="L48" s="3">
        <f>+'IIP PIIE data'!L48</f>
        <v>1318875677203.53</v>
      </c>
      <c r="M48" s="3">
        <f>+'IIP PIIE data'!M48</f>
        <v>1402858056590.54</v>
      </c>
      <c r="N48" s="5">
        <f t="shared" si="0"/>
        <v>-10017389903.897705</v>
      </c>
    </row>
    <row r="49" spans="1:14" x14ac:dyDescent="0.2">
      <c r="A49" s="4">
        <v>45566</v>
      </c>
      <c r="B49" s="3">
        <v>12773528010837.301</v>
      </c>
      <c r="C49" s="3">
        <v>9971930562139.4199</v>
      </c>
      <c r="D49" s="3">
        <f>+'IIP PIIE data'!F49</f>
        <v>14711059125100.199</v>
      </c>
      <c r="E49" s="3">
        <f>+'IIP PIIE data'!G49</f>
        <v>16511161002103.4</v>
      </c>
      <c r="F49" s="3">
        <f>+'IIP PIIE data'!J49</f>
        <v>7628455300000</v>
      </c>
      <c r="G49" s="3">
        <f>+'IIP PIIE data'!K49</f>
        <v>10862018700000</v>
      </c>
      <c r="H49" s="3">
        <f>+'IIP PIIE data'!H49</f>
        <v>7121259300000</v>
      </c>
      <c r="I49" s="3">
        <f>+'IIP PIIE data'!I49</f>
        <v>5647036100000</v>
      </c>
      <c r="J49" s="3">
        <f>+'IIP PIIE data'!D49</f>
        <v>7320402803846.1504</v>
      </c>
      <c r="K49" s="3">
        <f>+'IIP PIIE data'!E49</f>
        <v>7885322995432.6904</v>
      </c>
      <c r="L49" s="3">
        <f>+'IIP PIIE data'!L49</f>
        <v>1404456104286.8601</v>
      </c>
      <c r="M49" s="3">
        <f>+'IIP PIIE data'!M49</f>
        <v>1835955351382.21</v>
      </c>
      <c r="N49" s="5">
        <f t="shared" si="0"/>
        <v>5076133012.7897949</v>
      </c>
    </row>
    <row r="50" spans="1:14" x14ac:dyDescent="0.2">
      <c r="A50" s="4">
        <v>45658</v>
      </c>
      <c r="B50" s="3">
        <v>12646184796254</v>
      </c>
      <c r="C50" s="3">
        <v>9879842869831.7305</v>
      </c>
      <c r="D50" s="3">
        <f>+'IIP PIIE data'!F50</f>
        <v>14444788923898.199</v>
      </c>
      <c r="E50" s="3">
        <f>+'IIP PIIE data'!G50</f>
        <v>16488199575100.199</v>
      </c>
      <c r="F50" s="3">
        <f>+'IIP PIIE data'!J50</f>
        <v>7260176300000</v>
      </c>
      <c r="G50" s="3">
        <f>+'IIP PIIE data'!K50</f>
        <v>10925486700000</v>
      </c>
      <c r="H50" s="3">
        <f>+'IIP PIIE data'!H50</f>
        <v>7188431700000</v>
      </c>
      <c r="I50" s="3">
        <f>+'IIP PIIE data'!I50</f>
        <v>5614144700000</v>
      </c>
      <c r="J50" s="3">
        <f>+'IIP PIIE data'!D50</f>
        <v>7446937486618.5898</v>
      </c>
      <c r="K50" s="3">
        <f>+'IIP PIIE data'!E50</f>
        <v>8008344980769.2305</v>
      </c>
      <c r="L50" s="3">
        <f>+'IIP PIIE data'!L50</f>
        <v>1496821773677.8799</v>
      </c>
      <c r="M50" s="3">
        <f>+'IIP PIIE data'!M50</f>
        <v>1697090156109.78</v>
      </c>
      <c r="N50" s="5">
        <f t="shared" si="0"/>
        <v>-38744601362.27124</v>
      </c>
    </row>
    <row r="51" spans="1:14" x14ac:dyDescent="0.2">
      <c r="A51" s="4">
        <v>45748</v>
      </c>
      <c r="B51" s="3">
        <v>12389395266446.301</v>
      </c>
      <c r="C51" s="3">
        <v>9653088237139.4199</v>
      </c>
      <c r="D51" s="3">
        <f>+'IIP PIIE data'!F51</f>
        <v>14510234399859.801</v>
      </c>
      <c r="E51" s="3">
        <f>+'IIP PIIE data'!G51</f>
        <v>16710091427984.801</v>
      </c>
      <c r="F51" s="3">
        <f>+'IIP PIIE data'!J51</f>
        <v>7402112900000</v>
      </c>
      <c r="G51" s="3">
        <f>+'IIP PIIE data'!K51</f>
        <v>10994962900000</v>
      </c>
      <c r="H51" s="3">
        <f>+'IIP PIIE data'!H51</f>
        <v>7114140100000</v>
      </c>
      <c r="I51" s="3">
        <f>+'IIP PIIE data'!I51</f>
        <v>5725057400000</v>
      </c>
      <c r="J51" s="3">
        <f>+'IIP PIIE data'!D51</f>
        <v>7441157157772.4404</v>
      </c>
      <c r="K51" s="3">
        <f>+'IIP PIIE data'!E51</f>
        <v>8005747309615.3799</v>
      </c>
      <c r="L51" s="3">
        <f>+'IIP PIIE data'!L51</f>
        <v>1467490044831.73</v>
      </c>
      <c r="M51" s="3">
        <f>+'IIP PIIE data'!M51</f>
        <v>1457709135917.47</v>
      </c>
      <c r="N51" s="5">
        <f t="shared" si="0"/>
        <v>-18359241746.798584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C6F42C-1747-4E3D-A116-2A5F86A8203B}">
  <dimension ref="A1:C108"/>
  <sheetViews>
    <sheetView workbookViewId="0">
      <selection activeCell="C66" sqref="C66"/>
    </sheetView>
  </sheetViews>
  <sheetFormatPr baseColWidth="10" defaultColWidth="8.83203125" defaultRowHeight="15" x14ac:dyDescent="0.2"/>
  <sheetData>
    <row r="1" spans="1:3" x14ac:dyDescent="0.2">
      <c r="B1" t="s">
        <v>128</v>
      </c>
      <c r="C1" t="s">
        <v>129</v>
      </c>
    </row>
    <row r="2" spans="1:3" x14ac:dyDescent="0.2">
      <c r="A2" t="s">
        <v>21</v>
      </c>
      <c r="B2">
        <v>0.89157209634072199</v>
      </c>
      <c r="C2">
        <v>0.93092533978774905</v>
      </c>
    </row>
    <row r="3" spans="1:3" x14ac:dyDescent="0.2">
      <c r="A3" t="s">
        <v>22</v>
      </c>
      <c r="B3">
        <v>0.94615228976132904</v>
      </c>
      <c r="C3">
        <v>0.96824167312161102</v>
      </c>
    </row>
    <row r="4" spans="1:3" x14ac:dyDescent="0.2">
      <c r="A4" t="s">
        <v>23</v>
      </c>
      <c r="B4">
        <v>0.95368280509899295</v>
      </c>
      <c r="C4">
        <v>0.93764650726676002</v>
      </c>
    </row>
    <row r="5" spans="1:3" x14ac:dyDescent="0.2">
      <c r="A5" t="s">
        <v>24</v>
      </c>
      <c r="B5">
        <v>0.96339542046280002</v>
      </c>
      <c r="C5">
        <v>0.99542106310969503</v>
      </c>
    </row>
    <row r="6" spans="1:3" x14ac:dyDescent="0.2">
      <c r="A6" t="s">
        <v>25</v>
      </c>
      <c r="B6">
        <v>1.01373375296712</v>
      </c>
      <c r="C6">
        <v>1.0467915837956601</v>
      </c>
    </row>
    <row r="7" spans="1:3" x14ac:dyDescent="0.2">
      <c r="A7" t="s">
        <v>26</v>
      </c>
      <c r="B7">
        <v>1.0715835066014401</v>
      </c>
      <c r="C7">
        <v>1.04646295521138</v>
      </c>
    </row>
    <row r="8" spans="1:3" x14ac:dyDescent="0.2">
      <c r="A8" t="s">
        <v>27</v>
      </c>
      <c r="B8">
        <v>1.1046812994450601</v>
      </c>
      <c r="C8">
        <v>1.1409013120364999</v>
      </c>
    </row>
    <row r="9" spans="1:3" x14ac:dyDescent="0.2">
      <c r="A9" t="s">
        <v>28</v>
      </c>
      <c r="B9">
        <v>1.15167358280165</v>
      </c>
      <c r="C9">
        <v>1.0746910263299301</v>
      </c>
    </row>
    <row r="10" spans="1:3" x14ac:dyDescent="0.2">
      <c r="A10" t="s">
        <v>29</v>
      </c>
      <c r="B10">
        <v>1.0831705756713099</v>
      </c>
      <c r="C10">
        <v>1.13224637681159</v>
      </c>
    </row>
    <row r="11" spans="1:3" x14ac:dyDescent="0.2">
      <c r="A11" t="s">
        <v>30</v>
      </c>
      <c r="B11">
        <v>1.1461084995036399</v>
      </c>
      <c r="C11">
        <v>1.17924528301886</v>
      </c>
    </row>
    <row r="12" spans="1:3" x14ac:dyDescent="0.2">
      <c r="A12" t="s">
        <v>31</v>
      </c>
      <c r="B12">
        <v>1.1232537724045499</v>
      </c>
      <c r="C12">
        <v>1.09517029898149</v>
      </c>
    </row>
    <row r="13" spans="1:3" x14ac:dyDescent="0.2">
      <c r="A13" t="s">
        <v>32</v>
      </c>
      <c r="B13">
        <v>1.11622171352431</v>
      </c>
      <c r="C13">
        <v>1.1346873936230499</v>
      </c>
    </row>
    <row r="14" spans="1:3" x14ac:dyDescent="0.2">
      <c r="A14" t="s">
        <v>33</v>
      </c>
      <c r="B14">
        <v>1.1407753592523</v>
      </c>
      <c r="C14">
        <v>1.1462631820265901</v>
      </c>
    </row>
    <row r="15" spans="1:3" x14ac:dyDescent="0.2">
      <c r="A15" t="s">
        <v>34</v>
      </c>
      <c r="B15">
        <v>1.08835546034839</v>
      </c>
      <c r="C15">
        <v>1.0025062656641599</v>
      </c>
    </row>
    <row r="16" spans="1:3" x14ac:dyDescent="0.2">
      <c r="A16" t="s">
        <v>35</v>
      </c>
      <c r="B16">
        <v>1.0165168587780999</v>
      </c>
      <c r="C16">
        <v>1.01419878296146</v>
      </c>
    </row>
    <row r="17" spans="1:3" x14ac:dyDescent="0.2">
      <c r="A17" t="s">
        <v>36</v>
      </c>
      <c r="B17">
        <v>1.00063790666549</v>
      </c>
      <c r="C17">
        <v>0.95356155239820695</v>
      </c>
    </row>
    <row r="18" spans="1:3" x14ac:dyDescent="0.2">
      <c r="A18" t="s">
        <v>37</v>
      </c>
      <c r="B18">
        <v>0.93184652044071403</v>
      </c>
      <c r="C18">
        <v>0.91785222579164705</v>
      </c>
    </row>
    <row r="19" spans="1:3" x14ac:dyDescent="0.2">
      <c r="A19" t="s">
        <v>38</v>
      </c>
      <c r="B19">
        <v>0.87932161755469795</v>
      </c>
      <c r="C19">
        <v>0.87512032904524295</v>
      </c>
    </row>
    <row r="20" spans="1:3" x14ac:dyDescent="0.2">
      <c r="A20" t="s">
        <v>39</v>
      </c>
      <c r="B20">
        <v>0.88907807991465304</v>
      </c>
      <c r="C20">
        <v>0.85822176450394705</v>
      </c>
    </row>
    <row r="21" spans="1:3" x14ac:dyDescent="0.2">
      <c r="A21" t="s">
        <v>40</v>
      </c>
      <c r="B21">
        <v>0.84105284045884598</v>
      </c>
      <c r="C21">
        <v>0.79176563737133798</v>
      </c>
    </row>
    <row r="22" spans="1:3" x14ac:dyDescent="0.2">
      <c r="A22" t="s">
        <v>41</v>
      </c>
      <c r="B22">
        <v>0.80017603872851994</v>
      </c>
      <c r="C22">
        <v>0.81806282722513002</v>
      </c>
    </row>
    <row r="23" spans="1:3" x14ac:dyDescent="0.2">
      <c r="A23" t="s">
        <v>42</v>
      </c>
      <c r="B23">
        <v>0.83014561808296805</v>
      </c>
      <c r="C23">
        <v>0.82270670505964605</v>
      </c>
    </row>
    <row r="24" spans="1:3" x14ac:dyDescent="0.2">
      <c r="A24" t="s">
        <v>43</v>
      </c>
      <c r="B24">
        <v>0.81833872279642195</v>
      </c>
      <c r="C24">
        <v>0.80586670964622398</v>
      </c>
    </row>
    <row r="25" spans="1:3" x14ac:dyDescent="0.2">
      <c r="A25" t="s">
        <v>44</v>
      </c>
      <c r="B25">
        <v>0.77060672436097299</v>
      </c>
      <c r="C25">
        <v>0.73416048748256302</v>
      </c>
    </row>
    <row r="26" spans="1:3" x14ac:dyDescent="0.2">
      <c r="A26" t="s">
        <v>45</v>
      </c>
      <c r="B26">
        <v>0.76260387402770802</v>
      </c>
      <c r="C26">
        <v>0.77136686207960503</v>
      </c>
    </row>
    <row r="27" spans="1:3" x14ac:dyDescent="0.2">
      <c r="A27" t="s">
        <v>46</v>
      </c>
      <c r="B27">
        <v>0.79404733255066795</v>
      </c>
      <c r="C27">
        <v>0.82699305325835204</v>
      </c>
    </row>
    <row r="28" spans="1:3" x14ac:dyDescent="0.2">
      <c r="A28" t="s">
        <v>47</v>
      </c>
      <c r="B28">
        <v>0.81972506917983601</v>
      </c>
      <c r="C28">
        <v>0.83042683939544903</v>
      </c>
    </row>
    <row r="29" spans="1:3" x14ac:dyDescent="0.2">
      <c r="A29" t="s">
        <v>48</v>
      </c>
      <c r="B29">
        <v>0.84147526391425298</v>
      </c>
      <c r="C29">
        <v>0.84767313723827997</v>
      </c>
    </row>
    <row r="30" spans="1:3" x14ac:dyDescent="0.2">
      <c r="A30" t="s">
        <v>49</v>
      </c>
      <c r="B30">
        <v>0.83173810230637202</v>
      </c>
      <c r="C30">
        <v>0.82617316589557099</v>
      </c>
    </row>
    <row r="31" spans="1:3" x14ac:dyDescent="0.2">
      <c r="A31" t="s">
        <v>50</v>
      </c>
      <c r="B31">
        <v>0.794758694596023</v>
      </c>
      <c r="C31">
        <v>0.78659639738849996</v>
      </c>
    </row>
    <row r="32" spans="1:3" x14ac:dyDescent="0.2">
      <c r="A32" t="s">
        <v>51</v>
      </c>
      <c r="B32">
        <v>0.78474646049165098</v>
      </c>
      <c r="C32">
        <v>0.789889415481832</v>
      </c>
    </row>
    <row r="33" spans="1:3" x14ac:dyDescent="0.2">
      <c r="A33" t="s">
        <v>52</v>
      </c>
      <c r="B33">
        <v>0.77597961267528903</v>
      </c>
      <c r="C33">
        <v>0.75930144267274102</v>
      </c>
    </row>
    <row r="34" spans="1:3" x14ac:dyDescent="0.2">
      <c r="A34" t="s">
        <v>53</v>
      </c>
      <c r="B34">
        <v>0.76301749575273403</v>
      </c>
      <c r="C34">
        <v>0.75086349301696897</v>
      </c>
    </row>
    <row r="35" spans="1:3" x14ac:dyDescent="0.2">
      <c r="A35" t="s">
        <v>54</v>
      </c>
      <c r="B35">
        <v>0.74176343489112695</v>
      </c>
      <c r="C35">
        <v>0.74046649389115105</v>
      </c>
    </row>
    <row r="36" spans="1:3" x14ac:dyDescent="0.2">
      <c r="A36" t="s">
        <v>55</v>
      </c>
      <c r="B36">
        <v>0.72789250483490198</v>
      </c>
      <c r="C36">
        <v>0.70526835460892801</v>
      </c>
    </row>
    <row r="37" spans="1:3" x14ac:dyDescent="0.2">
      <c r="A37" t="s">
        <v>56</v>
      </c>
      <c r="B37">
        <v>0.69031796692729697</v>
      </c>
      <c r="C37">
        <v>0.67930167787514395</v>
      </c>
    </row>
    <row r="38" spans="1:3" x14ac:dyDescent="0.2">
      <c r="A38" t="s">
        <v>57</v>
      </c>
      <c r="B38">
        <v>0.66773360444751495</v>
      </c>
      <c r="C38">
        <v>0.632431065013913</v>
      </c>
    </row>
    <row r="39" spans="1:3" x14ac:dyDescent="0.2">
      <c r="A39" t="s">
        <v>58</v>
      </c>
      <c r="B39">
        <v>0.64011778167182698</v>
      </c>
      <c r="C39">
        <v>0.63435676224308502</v>
      </c>
    </row>
    <row r="40" spans="1:3" x14ac:dyDescent="0.2">
      <c r="A40" t="s">
        <v>59</v>
      </c>
      <c r="B40">
        <v>0.66444179338881604</v>
      </c>
      <c r="C40">
        <v>0.699154023631406</v>
      </c>
    </row>
    <row r="41" spans="1:3" x14ac:dyDescent="0.2">
      <c r="A41" t="s">
        <v>60</v>
      </c>
      <c r="B41">
        <v>0.758753226183151</v>
      </c>
      <c r="C41">
        <v>0.71854566357691996</v>
      </c>
    </row>
    <row r="42" spans="1:3" x14ac:dyDescent="0.2">
      <c r="A42" t="s">
        <v>61</v>
      </c>
      <c r="B42">
        <v>0.76754198942011398</v>
      </c>
      <c r="C42">
        <v>0.75142771265404196</v>
      </c>
    </row>
    <row r="43" spans="1:3" x14ac:dyDescent="0.2">
      <c r="A43" t="s">
        <v>62</v>
      </c>
      <c r="B43">
        <v>0.73357415074003196</v>
      </c>
      <c r="C43">
        <v>0.70751379651903201</v>
      </c>
    </row>
    <row r="44" spans="1:3" x14ac:dyDescent="0.2">
      <c r="A44" t="s">
        <v>63</v>
      </c>
      <c r="B44">
        <v>0.69915180174599401</v>
      </c>
      <c r="C44">
        <v>0.68292016663251998</v>
      </c>
    </row>
    <row r="45" spans="1:3" x14ac:dyDescent="0.2">
      <c r="A45" t="s">
        <v>64</v>
      </c>
      <c r="B45">
        <v>0.67661604537698405</v>
      </c>
      <c r="C45">
        <v>0.69415521310564998</v>
      </c>
    </row>
    <row r="46" spans="1:3" x14ac:dyDescent="0.2">
      <c r="A46" t="s">
        <v>65</v>
      </c>
      <c r="B46">
        <v>0.72311393520901002</v>
      </c>
      <c r="C46">
        <v>0.74189479931745606</v>
      </c>
    </row>
    <row r="47" spans="1:3" x14ac:dyDescent="0.2">
      <c r="A47" t="s">
        <v>66</v>
      </c>
      <c r="B47">
        <v>0.78693635683441299</v>
      </c>
      <c r="C47">
        <v>0.81492950859750601</v>
      </c>
    </row>
    <row r="48" spans="1:3" x14ac:dyDescent="0.2">
      <c r="A48" t="s">
        <v>67</v>
      </c>
      <c r="B48">
        <v>0.77456970305813799</v>
      </c>
      <c r="C48">
        <v>0.73270808909730301</v>
      </c>
    </row>
    <row r="49" spans="1:3" x14ac:dyDescent="0.2">
      <c r="A49" t="s">
        <v>68</v>
      </c>
      <c r="B49">
        <v>0.73623081059011997</v>
      </c>
      <c r="C49">
        <v>0.74839095943721001</v>
      </c>
    </row>
    <row r="50" spans="1:3" x14ac:dyDescent="0.2">
      <c r="A50" t="s">
        <v>69</v>
      </c>
      <c r="B50">
        <v>0.73099999657343695</v>
      </c>
      <c r="C50">
        <v>0.70387836981769503</v>
      </c>
    </row>
    <row r="51" spans="1:3" x14ac:dyDescent="0.2">
      <c r="A51" t="s">
        <v>70</v>
      </c>
      <c r="B51">
        <v>0.69489713867830705</v>
      </c>
      <c r="C51">
        <v>0.69189787587352103</v>
      </c>
    </row>
    <row r="52" spans="1:3" x14ac:dyDescent="0.2">
      <c r="A52" t="s">
        <v>71</v>
      </c>
      <c r="B52">
        <v>0.70786285478945798</v>
      </c>
      <c r="C52">
        <v>0.74057616825890504</v>
      </c>
    </row>
    <row r="53" spans="1:3" x14ac:dyDescent="0.2">
      <c r="A53" t="s">
        <v>72</v>
      </c>
      <c r="B53">
        <v>0.74175464378971701</v>
      </c>
      <c r="C53">
        <v>0.77285725326532195</v>
      </c>
    </row>
    <row r="54" spans="1:3" x14ac:dyDescent="0.2">
      <c r="A54" t="s">
        <v>73</v>
      </c>
      <c r="B54">
        <v>0.76287945917713296</v>
      </c>
      <c r="C54">
        <v>0.74872716382150295</v>
      </c>
    </row>
    <row r="55" spans="1:3" x14ac:dyDescent="0.2">
      <c r="A55" t="s">
        <v>74</v>
      </c>
      <c r="B55">
        <v>0.78038367185623903</v>
      </c>
      <c r="C55">
        <v>0.79428117553613897</v>
      </c>
    </row>
    <row r="56" spans="1:3" x14ac:dyDescent="0.2">
      <c r="A56" t="s">
        <v>75</v>
      </c>
      <c r="B56">
        <v>0.79984347678424506</v>
      </c>
      <c r="C56">
        <v>0.77339520494972902</v>
      </c>
    </row>
    <row r="57" spans="1:3" x14ac:dyDescent="0.2">
      <c r="A57" t="s">
        <v>76</v>
      </c>
      <c r="B57">
        <v>0.771192118416549</v>
      </c>
      <c r="C57">
        <v>0.75792026678793301</v>
      </c>
    </row>
    <row r="58" spans="1:3" x14ac:dyDescent="0.2">
      <c r="A58" t="s">
        <v>77</v>
      </c>
      <c r="B58">
        <v>0.75721491469116997</v>
      </c>
      <c r="C58">
        <v>0.78094494338149101</v>
      </c>
    </row>
    <row r="59" spans="1:3" x14ac:dyDescent="0.2">
      <c r="A59" t="s">
        <v>78</v>
      </c>
      <c r="B59">
        <v>0.76556093743547005</v>
      </c>
      <c r="C59">
        <v>0.76452599388379205</v>
      </c>
    </row>
    <row r="60" spans="1:3" x14ac:dyDescent="0.2">
      <c r="A60" t="s">
        <v>79</v>
      </c>
      <c r="B60">
        <v>0.75518503177497498</v>
      </c>
      <c r="C60">
        <v>0.74046649389115105</v>
      </c>
    </row>
    <row r="61" spans="1:3" x14ac:dyDescent="0.2">
      <c r="A61" t="s">
        <v>80</v>
      </c>
      <c r="B61">
        <v>0.73476482359329798</v>
      </c>
      <c r="C61">
        <v>0.72511057936335199</v>
      </c>
    </row>
    <row r="62" spans="1:3" x14ac:dyDescent="0.2">
      <c r="A62" t="s">
        <v>81</v>
      </c>
      <c r="B62">
        <v>0.73012326334969102</v>
      </c>
      <c r="C62">
        <v>0.725268349289237</v>
      </c>
    </row>
    <row r="63" spans="1:3" x14ac:dyDescent="0.2">
      <c r="A63" t="s">
        <v>82</v>
      </c>
      <c r="B63">
        <v>0.72935599042424104</v>
      </c>
      <c r="C63">
        <v>0.73217162102796896</v>
      </c>
    </row>
    <row r="64" spans="1:3" x14ac:dyDescent="0.2">
      <c r="A64" t="s">
        <v>83</v>
      </c>
      <c r="B64">
        <v>0.75439865854201604</v>
      </c>
      <c r="C64">
        <v>0.79472303902090102</v>
      </c>
    </row>
    <row r="65" spans="1:3" x14ac:dyDescent="0.2">
      <c r="A65" t="s">
        <v>84</v>
      </c>
      <c r="B65">
        <v>0.80012501953430204</v>
      </c>
      <c r="C65">
        <v>0.82365538258792503</v>
      </c>
    </row>
    <row r="66" spans="1:3" x14ac:dyDescent="0.2">
      <c r="A66" t="s">
        <v>85</v>
      </c>
      <c r="B66">
        <v>0.88798680705311805</v>
      </c>
      <c r="C66">
        <v>0.92945441026117603</v>
      </c>
    </row>
    <row r="67" spans="1:3" x14ac:dyDescent="0.2">
      <c r="A67" t="s">
        <v>86</v>
      </c>
      <c r="B67">
        <v>0.90475551171223501</v>
      </c>
      <c r="C67">
        <v>0.89373491822325501</v>
      </c>
    </row>
    <row r="68" spans="1:3" x14ac:dyDescent="0.2">
      <c r="A68" t="s">
        <v>87</v>
      </c>
      <c r="B68">
        <v>0.89956371159987403</v>
      </c>
      <c r="C68">
        <v>0.89261804873694495</v>
      </c>
    </row>
    <row r="69" spans="1:3" x14ac:dyDescent="0.2">
      <c r="A69" t="s">
        <v>88</v>
      </c>
      <c r="B69">
        <v>0.91301624045193097</v>
      </c>
      <c r="C69">
        <v>0.91852668320014697</v>
      </c>
    </row>
    <row r="70" spans="1:3" x14ac:dyDescent="0.2">
      <c r="A70" t="s">
        <v>89</v>
      </c>
      <c r="B70">
        <v>0.907443672629489</v>
      </c>
      <c r="C70">
        <v>0.87834870443566104</v>
      </c>
    </row>
    <row r="71" spans="1:3" x14ac:dyDescent="0.2">
      <c r="A71" t="s">
        <v>90</v>
      </c>
      <c r="B71">
        <v>0.88555496367179798</v>
      </c>
      <c r="C71">
        <v>0.90073860565663799</v>
      </c>
    </row>
    <row r="72" spans="1:3" x14ac:dyDescent="0.2">
      <c r="A72" t="s">
        <v>91</v>
      </c>
      <c r="B72">
        <v>0.89555276637605397</v>
      </c>
      <c r="C72">
        <v>0.89597706298718705</v>
      </c>
    </row>
    <row r="73" spans="1:3" x14ac:dyDescent="0.2">
      <c r="A73" t="s">
        <v>92</v>
      </c>
      <c r="B73">
        <v>0.92683103435791603</v>
      </c>
      <c r="C73">
        <v>0.94867659614837296</v>
      </c>
    </row>
    <row r="74" spans="1:3" x14ac:dyDescent="0.2">
      <c r="A74" t="s">
        <v>93</v>
      </c>
      <c r="B74">
        <v>0.93914621495180595</v>
      </c>
      <c r="C74">
        <v>0.93536619586568104</v>
      </c>
    </row>
    <row r="75" spans="1:3" x14ac:dyDescent="0.2">
      <c r="A75" t="s">
        <v>94</v>
      </c>
      <c r="B75">
        <v>0.907333449432981</v>
      </c>
      <c r="C75">
        <v>0.87627059235892002</v>
      </c>
    </row>
    <row r="76" spans="1:3" x14ac:dyDescent="0.2">
      <c r="A76" t="s">
        <v>95</v>
      </c>
      <c r="B76">
        <v>0.85134807693566505</v>
      </c>
      <c r="C76">
        <v>0.84702693545654695</v>
      </c>
    </row>
    <row r="77" spans="1:3" x14ac:dyDescent="0.2">
      <c r="A77" t="s">
        <v>96</v>
      </c>
      <c r="B77">
        <v>0.84933933533131301</v>
      </c>
      <c r="C77">
        <v>0.83381972817476802</v>
      </c>
    </row>
    <row r="78" spans="1:3" x14ac:dyDescent="0.2">
      <c r="A78" t="s">
        <v>97</v>
      </c>
      <c r="B78">
        <v>0.81352780521819001</v>
      </c>
      <c r="C78">
        <v>0.81162243324405403</v>
      </c>
    </row>
    <row r="79" spans="1:3" x14ac:dyDescent="0.2">
      <c r="A79" t="s">
        <v>98</v>
      </c>
      <c r="B79">
        <v>0.83928492924026998</v>
      </c>
      <c r="C79">
        <v>0.85778006519128502</v>
      </c>
    </row>
    <row r="80" spans="1:3" x14ac:dyDescent="0.2">
      <c r="A80" t="s">
        <v>99</v>
      </c>
      <c r="B80">
        <v>0.85991802996750999</v>
      </c>
      <c r="C80">
        <v>0.86385625431928104</v>
      </c>
    </row>
    <row r="81" spans="1:3" x14ac:dyDescent="0.2">
      <c r="A81" t="s">
        <v>100</v>
      </c>
      <c r="B81">
        <v>0.87610745457930395</v>
      </c>
      <c r="C81">
        <v>0.87336244541484698</v>
      </c>
    </row>
    <row r="82" spans="1:3" x14ac:dyDescent="0.2">
      <c r="A82" t="s">
        <v>101</v>
      </c>
      <c r="B82">
        <v>0.88045884483801695</v>
      </c>
      <c r="C82">
        <v>0.890075656430796</v>
      </c>
    </row>
    <row r="83" spans="1:3" x14ac:dyDescent="0.2">
      <c r="A83" t="s">
        <v>102</v>
      </c>
      <c r="B83">
        <v>0.88991723769689401</v>
      </c>
      <c r="C83">
        <v>0.87873462214411202</v>
      </c>
    </row>
    <row r="84" spans="1:3" x14ac:dyDescent="0.2">
      <c r="A84" t="s">
        <v>103</v>
      </c>
      <c r="B84">
        <v>0.89932713978543399</v>
      </c>
      <c r="C84">
        <v>0.91835797593902102</v>
      </c>
    </row>
    <row r="85" spans="1:3" x14ac:dyDescent="0.2">
      <c r="A85" t="s">
        <v>104</v>
      </c>
      <c r="B85">
        <v>0.90325567216335301</v>
      </c>
      <c r="C85">
        <v>0.89015488695032896</v>
      </c>
    </row>
    <row r="86" spans="1:3" x14ac:dyDescent="0.2">
      <c r="A86" t="s">
        <v>105</v>
      </c>
      <c r="B86">
        <v>0.90689709410332597</v>
      </c>
      <c r="C86">
        <v>0.912741876597298</v>
      </c>
    </row>
    <row r="87" spans="1:3" x14ac:dyDescent="0.2">
      <c r="A87" t="s">
        <v>106</v>
      </c>
      <c r="B87">
        <v>0.90792471839690303</v>
      </c>
      <c r="C87">
        <v>0.89301661010894795</v>
      </c>
    </row>
    <row r="88" spans="1:3" x14ac:dyDescent="0.2">
      <c r="A88" t="s">
        <v>107</v>
      </c>
      <c r="B88">
        <v>0.85549741341653696</v>
      </c>
      <c r="C88">
        <v>0.85411684318414705</v>
      </c>
    </row>
    <row r="89" spans="1:3" x14ac:dyDescent="0.2">
      <c r="A89" t="s">
        <v>108</v>
      </c>
      <c r="B89">
        <v>0.83829431610657301</v>
      </c>
      <c r="C89">
        <v>0.81492950859750601</v>
      </c>
    </row>
    <row r="90" spans="1:3" x14ac:dyDescent="0.2">
      <c r="A90" t="s">
        <v>109</v>
      </c>
      <c r="B90">
        <v>0.82998047569739397</v>
      </c>
      <c r="C90">
        <v>0.85287846481876295</v>
      </c>
    </row>
    <row r="91" spans="1:3" x14ac:dyDescent="0.2">
      <c r="A91" t="s">
        <v>110</v>
      </c>
      <c r="B91">
        <v>0.82929436264124101</v>
      </c>
      <c r="C91">
        <v>0.84146751935375197</v>
      </c>
    </row>
    <row r="92" spans="1:3" x14ac:dyDescent="0.2">
      <c r="A92" t="s">
        <v>111</v>
      </c>
      <c r="B92">
        <v>0.84832141613120604</v>
      </c>
      <c r="C92">
        <v>0.86363243803437195</v>
      </c>
    </row>
    <row r="93" spans="1:3" x14ac:dyDescent="0.2">
      <c r="A93" t="s">
        <v>112</v>
      </c>
      <c r="B93">
        <v>0.87448839116657395</v>
      </c>
      <c r="C93">
        <v>0.88292424509976997</v>
      </c>
    </row>
    <row r="94" spans="1:3" x14ac:dyDescent="0.2">
      <c r="A94" t="s">
        <v>113</v>
      </c>
      <c r="B94">
        <v>0.89151638579257197</v>
      </c>
      <c r="C94">
        <v>0.90081974596883096</v>
      </c>
    </row>
    <row r="95" spans="1:3" x14ac:dyDescent="0.2">
      <c r="A95" t="s">
        <v>114</v>
      </c>
      <c r="B95">
        <v>0.93927371777954005</v>
      </c>
      <c r="C95">
        <v>0.96274188889958601</v>
      </c>
    </row>
    <row r="96" spans="1:3" x14ac:dyDescent="0.2">
      <c r="A96" t="s">
        <v>115</v>
      </c>
      <c r="B96">
        <v>0.99308750906569099</v>
      </c>
      <c r="C96">
        <v>1.02585145670906</v>
      </c>
    </row>
    <row r="97" spans="1:3" x14ac:dyDescent="0.2">
      <c r="A97" t="s">
        <v>116</v>
      </c>
      <c r="B97">
        <v>0.97989380400898995</v>
      </c>
      <c r="C97">
        <v>0.93755859741233805</v>
      </c>
    </row>
    <row r="98" spans="1:3" x14ac:dyDescent="0.2">
      <c r="A98" t="s">
        <v>117</v>
      </c>
      <c r="B98">
        <v>0.93196110424482703</v>
      </c>
      <c r="C98">
        <v>0.91954022988505701</v>
      </c>
    </row>
    <row r="99" spans="1:3" x14ac:dyDescent="0.2">
      <c r="A99" t="s">
        <v>118</v>
      </c>
      <c r="B99">
        <v>0.91854437384160403</v>
      </c>
      <c r="C99">
        <v>0.92030185900975503</v>
      </c>
    </row>
    <row r="100" spans="1:3" x14ac:dyDescent="0.2">
      <c r="A100" t="s">
        <v>119</v>
      </c>
      <c r="B100">
        <v>0.91874739393764804</v>
      </c>
      <c r="C100">
        <v>0.94393052671323296</v>
      </c>
    </row>
    <row r="101" spans="1:3" x14ac:dyDescent="0.2">
      <c r="A101" t="s">
        <v>120</v>
      </c>
      <c r="B101">
        <v>0.93014328635861399</v>
      </c>
      <c r="C101">
        <v>0.90497737556560998</v>
      </c>
    </row>
    <row r="102" spans="1:3" x14ac:dyDescent="0.2">
      <c r="A102" t="s">
        <v>121</v>
      </c>
      <c r="B102">
        <v>0.92099069360832497</v>
      </c>
      <c r="C102">
        <v>0.92498381278327602</v>
      </c>
    </row>
    <row r="103" spans="1:3" x14ac:dyDescent="0.2">
      <c r="A103" t="s">
        <v>122</v>
      </c>
      <c r="B103">
        <v>0.928748754297271</v>
      </c>
      <c r="C103">
        <v>0.93414292386735098</v>
      </c>
    </row>
    <row r="104" spans="1:3" x14ac:dyDescent="0.2">
      <c r="A104" t="s">
        <v>123</v>
      </c>
      <c r="B104">
        <v>0.91046036186657098</v>
      </c>
      <c r="C104">
        <v>0.89317613433369003</v>
      </c>
    </row>
    <row r="105" spans="1:3" x14ac:dyDescent="0.2">
      <c r="A105" t="s">
        <v>124</v>
      </c>
      <c r="B105">
        <v>0.93620905548208899</v>
      </c>
      <c r="C105">
        <v>0.962556550197324</v>
      </c>
    </row>
    <row r="106" spans="1:3" x14ac:dyDescent="0.2">
      <c r="A106" t="s">
        <v>125</v>
      </c>
      <c r="B106">
        <v>0.95026207624719095</v>
      </c>
      <c r="C106">
        <v>0.92464170134072998</v>
      </c>
    </row>
    <row r="107" spans="1:3" x14ac:dyDescent="0.2">
      <c r="A107" t="s">
        <v>126</v>
      </c>
      <c r="B107">
        <v>0.88198725955174195</v>
      </c>
      <c r="C107">
        <v>0.853242320819112</v>
      </c>
    </row>
    <row r="108" spans="1:3" x14ac:dyDescent="0.2">
      <c r="A108" t="s">
        <v>127</v>
      </c>
      <c r="B108">
        <v>0.85610108218959502</v>
      </c>
      <c r="C108">
        <v>0.85171620815944105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B96D7-42AD-4342-94D0-D65C1D03C834}">
  <dimension ref="A1:B124"/>
  <sheetViews>
    <sheetView workbookViewId="0">
      <selection sqref="A1:B124"/>
    </sheetView>
  </sheetViews>
  <sheetFormatPr baseColWidth="10" defaultColWidth="8.83203125" defaultRowHeight="15" x14ac:dyDescent="0.2"/>
  <cols>
    <col min="1" max="1" width="19.6640625" customWidth="1"/>
    <col min="2" max="2" width="24" customWidth="1"/>
  </cols>
  <sheetData>
    <row r="1" spans="1:2" ht="48" x14ac:dyDescent="0.2">
      <c r="A1" s="1" t="s">
        <v>0</v>
      </c>
      <c r="B1" s="1" t="s">
        <v>130</v>
      </c>
    </row>
    <row r="2" spans="1:2" x14ac:dyDescent="0.2">
      <c r="A2" s="2">
        <v>34700</v>
      </c>
      <c r="B2" s="3">
        <v>1413730500000</v>
      </c>
    </row>
    <row r="3" spans="1:2" x14ac:dyDescent="0.2">
      <c r="A3" s="2">
        <v>34790</v>
      </c>
      <c r="B3" s="3">
        <v>1430828300000</v>
      </c>
    </row>
    <row r="4" spans="1:2" x14ac:dyDescent="0.2">
      <c r="A4" s="2">
        <v>34881</v>
      </c>
      <c r="B4" s="3">
        <v>1452593000000</v>
      </c>
    </row>
    <row r="5" spans="1:2" x14ac:dyDescent="0.2">
      <c r="A5" s="2">
        <v>34973</v>
      </c>
      <c r="B5" s="3">
        <v>1467007200000</v>
      </c>
    </row>
    <row r="6" spans="1:2" x14ac:dyDescent="0.2">
      <c r="A6" s="2">
        <v>35065</v>
      </c>
      <c r="B6" s="3">
        <v>1480250200000</v>
      </c>
    </row>
    <row r="7" spans="1:2" x14ac:dyDescent="0.2">
      <c r="A7" s="2">
        <v>35156</v>
      </c>
      <c r="B7" s="3">
        <v>1497932900000</v>
      </c>
    </row>
    <row r="8" spans="1:2" x14ac:dyDescent="0.2">
      <c r="A8" s="2">
        <v>35247</v>
      </c>
      <c r="B8" s="3">
        <v>1511386600000</v>
      </c>
    </row>
    <row r="9" spans="1:2" x14ac:dyDescent="0.2">
      <c r="A9" s="2">
        <v>35339</v>
      </c>
      <c r="B9" s="3">
        <v>1517137200000</v>
      </c>
    </row>
    <row r="10" spans="1:2" x14ac:dyDescent="0.2">
      <c r="A10" s="2">
        <v>35431</v>
      </c>
      <c r="B10" s="3">
        <v>1514665600000</v>
      </c>
    </row>
    <row r="11" spans="1:2" x14ac:dyDescent="0.2">
      <c r="A11" s="2">
        <v>35521</v>
      </c>
      <c r="B11" s="3">
        <v>1529442000000</v>
      </c>
    </row>
    <row r="12" spans="1:2" x14ac:dyDescent="0.2">
      <c r="A12" s="2">
        <v>35612</v>
      </c>
      <c r="B12" s="3">
        <v>1544014000000</v>
      </c>
    </row>
    <row r="13" spans="1:2" x14ac:dyDescent="0.2">
      <c r="A13" s="2">
        <v>35704</v>
      </c>
      <c r="B13" s="3">
        <v>1568888600000</v>
      </c>
    </row>
    <row r="14" spans="1:2" x14ac:dyDescent="0.2">
      <c r="A14" s="2">
        <v>35796</v>
      </c>
      <c r="B14" s="3">
        <v>1575548800000</v>
      </c>
    </row>
    <row r="15" spans="1:2" x14ac:dyDescent="0.2">
      <c r="A15" s="2">
        <v>35886</v>
      </c>
      <c r="B15" s="3">
        <v>1590548700000</v>
      </c>
    </row>
    <row r="16" spans="1:2" x14ac:dyDescent="0.2">
      <c r="A16" s="2">
        <v>35977</v>
      </c>
      <c r="B16" s="3">
        <v>1606432000000</v>
      </c>
    </row>
    <row r="17" spans="1:2" x14ac:dyDescent="0.2">
      <c r="A17" s="2">
        <v>36069</v>
      </c>
      <c r="B17" s="3">
        <v>1628098100000</v>
      </c>
    </row>
    <row r="18" spans="1:2" x14ac:dyDescent="0.2">
      <c r="A18" s="2">
        <v>36161</v>
      </c>
      <c r="B18" s="3">
        <v>1648096000000</v>
      </c>
    </row>
    <row r="19" spans="1:2" x14ac:dyDescent="0.2">
      <c r="A19" s="2">
        <v>36251</v>
      </c>
      <c r="B19" s="3">
        <v>1659423600000</v>
      </c>
    </row>
    <row r="20" spans="1:2" x14ac:dyDescent="0.2">
      <c r="A20" s="2">
        <v>36342</v>
      </c>
      <c r="B20" s="3">
        <v>1682439800000</v>
      </c>
    </row>
    <row r="21" spans="1:2" x14ac:dyDescent="0.2">
      <c r="A21" s="2">
        <v>36434</v>
      </c>
      <c r="B21" s="3">
        <v>1705597300000</v>
      </c>
    </row>
    <row r="22" spans="1:2" x14ac:dyDescent="0.2">
      <c r="A22" s="2">
        <v>36526</v>
      </c>
      <c r="B22" s="3">
        <v>1735674600000</v>
      </c>
    </row>
    <row r="23" spans="1:2" x14ac:dyDescent="0.2">
      <c r="A23" s="2">
        <v>36617</v>
      </c>
      <c r="B23" s="3">
        <v>1755964000000</v>
      </c>
    </row>
    <row r="24" spans="1:2" x14ac:dyDescent="0.2">
      <c r="A24" s="2">
        <v>36708</v>
      </c>
      <c r="B24" s="3">
        <v>1776692700000</v>
      </c>
    </row>
    <row r="25" spans="1:2" x14ac:dyDescent="0.2">
      <c r="A25" s="2">
        <v>36800</v>
      </c>
      <c r="B25" s="3">
        <v>1795260100000</v>
      </c>
    </row>
    <row r="26" spans="1:2" x14ac:dyDescent="0.2">
      <c r="A26" s="2">
        <v>36892</v>
      </c>
      <c r="B26" s="3">
        <v>1828700800000</v>
      </c>
    </row>
    <row r="27" spans="1:2" x14ac:dyDescent="0.2">
      <c r="A27" s="2">
        <v>36982</v>
      </c>
      <c r="B27" s="3">
        <v>1841658600000</v>
      </c>
    </row>
    <row r="28" spans="1:2" x14ac:dyDescent="0.2">
      <c r="A28" s="2">
        <v>37073</v>
      </c>
      <c r="B28" s="3">
        <v>1856826500000</v>
      </c>
    </row>
    <row r="29" spans="1:2" x14ac:dyDescent="0.2">
      <c r="A29" s="2">
        <v>37165</v>
      </c>
      <c r="B29" s="3">
        <v>1870381200000</v>
      </c>
    </row>
    <row r="30" spans="1:2" x14ac:dyDescent="0.2">
      <c r="A30" s="2">
        <v>37257</v>
      </c>
      <c r="B30" s="3">
        <v>1886565400000</v>
      </c>
    </row>
    <row r="31" spans="1:2" x14ac:dyDescent="0.2">
      <c r="A31" s="2">
        <v>37347</v>
      </c>
      <c r="B31" s="3">
        <v>1903646200000</v>
      </c>
    </row>
    <row r="32" spans="1:2" x14ac:dyDescent="0.2">
      <c r="A32" s="2">
        <v>37438</v>
      </c>
      <c r="B32" s="3">
        <v>1924956600000</v>
      </c>
    </row>
    <row r="33" spans="1:2" x14ac:dyDescent="0.2">
      <c r="A33" s="2">
        <v>37530</v>
      </c>
      <c r="B33" s="3">
        <v>1937764800000</v>
      </c>
    </row>
    <row r="34" spans="1:2" x14ac:dyDescent="0.2">
      <c r="A34" s="2">
        <v>37622</v>
      </c>
      <c r="B34" s="3">
        <v>1944240500000</v>
      </c>
    </row>
    <row r="35" spans="1:2" x14ac:dyDescent="0.2">
      <c r="A35" s="2">
        <v>37712</v>
      </c>
      <c r="B35" s="3">
        <v>1956394800000</v>
      </c>
    </row>
    <row r="36" spans="1:2" x14ac:dyDescent="0.2">
      <c r="A36" s="2">
        <v>37803</v>
      </c>
      <c r="B36" s="3">
        <v>1981737900000</v>
      </c>
    </row>
    <row r="37" spans="1:2" x14ac:dyDescent="0.2">
      <c r="A37" s="2">
        <v>37895</v>
      </c>
      <c r="B37" s="3">
        <v>1999173500000</v>
      </c>
    </row>
    <row r="38" spans="1:2" x14ac:dyDescent="0.2">
      <c r="A38" s="2">
        <v>37987</v>
      </c>
      <c r="B38" s="3">
        <v>2018893400000</v>
      </c>
    </row>
    <row r="39" spans="1:2" x14ac:dyDescent="0.2">
      <c r="A39" s="2">
        <v>38078</v>
      </c>
      <c r="B39" s="3">
        <v>2043941100000</v>
      </c>
    </row>
    <row r="40" spans="1:2" x14ac:dyDescent="0.2">
      <c r="A40" s="2">
        <v>38169</v>
      </c>
      <c r="B40" s="3">
        <v>2058040200000</v>
      </c>
    </row>
    <row r="41" spans="1:2" x14ac:dyDescent="0.2">
      <c r="A41" s="2">
        <v>38261</v>
      </c>
      <c r="B41" s="3">
        <v>2078984600000</v>
      </c>
    </row>
    <row r="42" spans="1:2" x14ac:dyDescent="0.2">
      <c r="A42" s="2">
        <v>38353</v>
      </c>
      <c r="B42" s="3">
        <v>2092027400000</v>
      </c>
    </row>
    <row r="43" spans="1:2" x14ac:dyDescent="0.2">
      <c r="A43" s="2">
        <v>38443</v>
      </c>
      <c r="B43" s="3">
        <v>2114562300000</v>
      </c>
    </row>
    <row r="44" spans="1:2" x14ac:dyDescent="0.2">
      <c r="A44" s="2">
        <v>38534</v>
      </c>
      <c r="B44" s="3">
        <v>2140775500000</v>
      </c>
    </row>
    <row r="45" spans="1:2" x14ac:dyDescent="0.2">
      <c r="A45" s="2">
        <v>38626</v>
      </c>
      <c r="B45" s="3">
        <v>2169689200000</v>
      </c>
    </row>
    <row r="46" spans="1:2" x14ac:dyDescent="0.2">
      <c r="A46" s="2">
        <v>38718</v>
      </c>
      <c r="B46" s="3">
        <v>2196553700000</v>
      </c>
    </row>
    <row r="47" spans="1:2" x14ac:dyDescent="0.2">
      <c r="A47" s="2">
        <v>38808</v>
      </c>
      <c r="B47" s="3">
        <v>2234457000000</v>
      </c>
    </row>
    <row r="48" spans="1:2" x14ac:dyDescent="0.2">
      <c r="A48" s="2">
        <v>38899</v>
      </c>
      <c r="B48" s="3">
        <v>2259563800000</v>
      </c>
    </row>
    <row r="49" spans="1:2" x14ac:dyDescent="0.2">
      <c r="A49" s="2">
        <v>38991</v>
      </c>
      <c r="B49" s="3">
        <v>2297414700000</v>
      </c>
    </row>
    <row r="50" spans="1:2" x14ac:dyDescent="0.2">
      <c r="A50" s="2">
        <v>39083</v>
      </c>
      <c r="B50" s="3">
        <v>2334264700000</v>
      </c>
    </row>
    <row r="51" spans="1:2" x14ac:dyDescent="0.2">
      <c r="A51" s="2">
        <v>39173</v>
      </c>
      <c r="B51" s="3">
        <v>2360188200000</v>
      </c>
    </row>
    <row r="52" spans="1:2" x14ac:dyDescent="0.2">
      <c r="A52" s="2">
        <v>39264</v>
      </c>
      <c r="B52" s="3">
        <v>2381919100000</v>
      </c>
    </row>
    <row r="53" spans="1:2" x14ac:dyDescent="0.2">
      <c r="A53" s="2">
        <v>39356</v>
      </c>
      <c r="B53" s="3">
        <v>2409773200000</v>
      </c>
    </row>
    <row r="54" spans="1:2" x14ac:dyDescent="0.2">
      <c r="A54" s="2">
        <v>39448</v>
      </c>
      <c r="B54" s="3">
        <v>2436615200000</v>
      </c>
    </row>
    <row r="55" spans="1:2" x14ac:dyDescent="0.2">
      <c r="A55" s="2">
        <v>39539</v>
      </c>
      <c r="B55" s="3">
        <v>2442093600000</v>
      </c>
    </row>
    <row r="56" spans="1:2" x14ac:dyDescent="0.2">
      <c r="A56" s="2">
        <v>39630</v>
      </c>
      <c r="B56" s="3">
        <v>2435654700000</v>
      </c>
    </row>
    <row r="57" spans="1:2" x14ac:dyDescent="0.2">
      <c r="A57" s="2">
        <v>39722</v>
      </c>
      <c r="B57" s="3">
        <v>2401534700000</v>
      </c>
    </row>
    <row r="58" spans="1:2" x14ac:dyDescent="0.2">
      <c r="A58" s="2">
        <v>39814</v>
      </c>
      <c r="B58" s="3">
        <v>2335268800000</v>
      </c>
    </row>
    <row r="59" spans="1:2" x14ac:dyDescent="0.2">
      <c r="A59" s="2">
        <v>39904</v>
      </c>
      <c r="B59" s="3">
        <v>2335826300000</v>
      </c>
    </row>
    <row r="60" spans="1:2" x14ac:dyDescent="0.2">
      <c r="A60" s="2">
        <v>39995</v>
      </c>
      <c r="B60" s="3">
        <v>2346461100000</v>
      </c>
    </row>
    <row r="61" spans="1:2" x14ac:dyDescent="0.2">
      <c r="A61" s="2">
        <v>40087</v>
      </c>
      <c r="B61" s="3">
        <v>2362980100000</v>
      </c>
    </row>
    <row r="62" spans="1:2" x14ac:dyDescent="0.2">
      <c r="A62" s="2">
        <v>40179</v>
      </c>
      <c r="B62" s="3">
        <v>2375092700000</v>
      </c>
    </row>
    <row r="63" spans="1:2" x14ac:dyDescent="0.2">
      <c r="A63" s="2">
        <v>40269</v>
      </c>
      <c r="B63" s="3">
        <v>2401210000000</v>
      </c>
    </row>
    <row r="64" spans="1:2" x14ac:dyDescent="0.2">
      <c r="A64" s="2">
        <v>40360</v>
      </c>
      <c r="B64" s="3">
        <v>2420683700000</v>
      </c>
    </row>
    <row r="65" spans="1:2" x14ac:dyDescent="0.2">
      <c r="A65" s="2">
        <v>40452</v>
      </c>
      <c r="B65" s="3">
        <v>2439209500000</v>
      </c>
    </row>
    <row r="66" spans="1:2" x14ac:dyDescent="0.2">
      <c r="A66" s="2">
        <v>40544</v>
      </c>
      <c r="B66" s="3">
        <v>2471655300000</v>
      </c>
    </row>
    <row r="67" spans="1:2" x14ac:dyDescent="0.2">
      <c r="A67" s="2">
        <v>40634</v>
      </c>
      <c r="B67" s="3">
        <v>2476569200000</v>
      </c>
    </row>
    <row r="68" spans="1:2" x14ac:dyDescent="0.2">
      <c r="A68" s="2">
        <v>40725</v>
      </c>
      <c r="B68" s="3">
        <v>2484815500000</v>
      </c>
    </row>
    <row r="69" spans="1:2" x14ac:dyDescent="0.2">
      <c r="A69" s="2">
        <v>40817</v>
      </c>
      <c r="B69" s="3">
        <v>2484434600000</v>
      </c>
    </row>
    <row r="70" spans="1:2" x14ac:dyDescent="0.2">
      <c r="A70" s="2">
        <v>40909</v>
      </c>
      <c r="B70" s="3">
        <v>2487892600000</v>
      </c>
    </row>
    <row r="71" spans="1:2" x14ac:dyDescent="0.2">
      <c r="A71" s="2">
        <v>41000</v>
      </c>
      <c r="B71" s="3">
        <v>2485463700000</v>
      </c>
    </row>
    <row r="72" spans="1:2" x14ac:dyDescent="0.2">
      <c r="A72" s="2">
        <v>41091</v>
      </c>
      <c r="B72" s="3">
        <v>2492604400000</v>
      </c>
    </row>
    <row r="73" spans="1:2" x14ac:dyDescent="0.2">
      <c r="A73" s="2">
        <v>41183</v>
      </c>
      <c r="B73" s="3">
        <v>2486802500000</v>
      </c>
    </row>
    <row r="74" spans="1:2" x14ac:dyDescent="0.2">
      <c r="A74" s="2">
        <v>41275</v>
      </c>
      <c r="B74" s="3">
        <v>2492426600000</v>
      </c>
    </row>
    <row r="75" spans="1:2" x14ac:dyDescent="0.2">
      <c r="A75" s="2">
        <v>41365</v>
      </c>
      <c r="B75" s="3">
        <v>2514550200000</v>
      </c>
    </row>
    <row r="76" spans="1:2" x14ac:dyDescent="0.2">
      <c r="A76" s="2">
        <v>41456</v>
      </c>
      <c r="B76" s="3">
        <v>2525151700000</v>
      </c>
    </row>
    <row r="77" spans="1:2" x14ac:dyDescent="0.2">
      <c r="A77" s="2">
        <v>41548</v>
      </c>
      <c r="B77" s="3">
        <v>2532486500000</v>
      </c>
    </row>
    <row r="78" spans="1:2" x14ac:dyDescent="0.2">
      <c r="A78" s="2">
        <v>41640</v>
      </c>
      <c r="B78" s="3">
        <v>2555644600000</v>
      </c>
    </row>
    <row r="79" spans="1:2" x14ac:dyDescent="0.2">
      <c r="A79" s="2">
        <v>41730</v>
      </c>
      <c r="B79" s="3">
        <v>2566957900000</v>
      </c>
    </row>
    <row r="80" spans="1:2" x14ac:dyDescent="0.2">
      <c r="A80" s="2">
        <v>41821</v>
      </c>
      <c r="B80" s="3">
        <v>2583893200000</v>
      </c>
    </row>
    <row r="81" spans="1:2" x14ac:dyDescent="0.2">
      <c r="A81" s="2">
        <v>41913</v>
      </c>
      <c r="B81" s="3">
        <v>2601153000000</v>
      </c>
    </row>
    <row r="82" spans="1:2" x14ac:dyDescent="0.2">
      <c r="A82" s="2">
        <v>42005</v>
      </c>
      <c r="B82" s="3">
        <v>2633655700000</v>
      </c>
    </row>
    <row r="83" spans="1:2" x14ac:dyDescent="0.2">
      <c r="A83" s="2">
        <v>42095</v>
      </c>
      <c r="B83" s="3">
        <v>2656147000000</v>
      </c>
    </row>
    <row r="84" spans="1:2" x14ac:dyDescent="0.2">
      <c r="A84" s="2">
        <v>42186</v>
      </c>
      <c r="B84" s="3">
        <v>2676947300000</v>
      </c>
    </row>
    <row r="85" spans="1:2" x14ac:dyDescent="0.2">
      <c r="A85" s="2">
        <v>42278</v>
      </c>
      <c r="B85" s="3">
        <v>2693701800000</v>
      </c>
    </row>
    <row r="86" spans="1:2" x14ac:dyDescent="0.2">
      <c r="A86" s="2">
        <v>42370</v>
      </c>
      <c r="B86" s="3">
        <v>2713241400000</v>
      </c>
    </row>
    <row r="87" spans="1:2" x14ac:dyDescent="0.2">
      <c r="A87" s="2">
        <v>42461</v>
      </c>
      <c r="B87" s="3">
        <v>2723077500000</v>
      </c>
    </row>
    <row r="88" spans="1:2" x14ac:dyDescent="0.2">
      <c r="A88" s="2">
        <v>42552</v>
      </c>
      <c r="B88" s="3">
        <v>2743248200000</v>
      </c>
    </row>
    <row r="89" spans="1:2" x14ac:dyDescent="0.2">
      <c r="A89" s="2">
        <v>42644</v>
      </c>
      <c r="B89" s="3">
        <v>2766852300000</v>
      </c>
    </row>
    <row r="90" spans="1:2" x14ac:dyDescent="0.2">
      <c r="A90" s="2">
        <v>42736</v>
      </c>
      <c r="B90" s="3">
        <v>2799847800000</v>
      </c>
    </row>
    <row r="91" spans="1:2" x14ac:dyDescent="0.2">
      <c r="A91" s="2">
        <v>42826</v>
      </c>
      <c r="B91" s="3">
        <v>2829853700000</v>
      </c>
    </row>
    <row r="92" spans="1:2" x14ac:dyDescent="0.2">
      <c r="A92" s="2">
        <v>42917</v>
      </c>
      <c r="B92" s="3">
        <v>2857263500000</v>
      </c>
    </row>
    <row r="93" spans="1:2" x14ac:dyDescent="0.2">
      <c r="A93" s="2">
        <v>43009</v>
      </c>
      <c r="B93" s="3">
        <v>2891156100000</v>
      </c>
    </row>
    <row r="94" spans="1:2" x14ac:dyDescent="0.2">
      <c r="A94" s="2">
        <v>43101</v>
      </c>
      <c r="B94" s="3">
        <v>2905209500000</v>
      </c>
    </row>
    <row r="95" spans="1:2" x14ac:dyDescent="0.2">
      <c r="A95" s="2">
        <v>43191</v>
      </c>
      <c r="B95" s="3">
        <v>2927742500000</v>
      </c>
    </row>
    <row r="96" spans="1:2" x14ac:dyDescent="0.2">
      <c r="A96" s="2">
        <v>43282</v>
      </c>
      <c r="B96" s="3">
        <v>2945564500000</v>
      </c>
    </row>
    <row r="97" spans="1:2" x14ac:dyDescent="0.2">
      <c r="A97" s="2">
        <v>43374</v>
      </c>
      <c r="B97" s="3">
        <v>2975618100000</v>
      </c>
    </row>
    <row r="98" spans="1:2" x14ac:dyDescent="0.2">
      <c r="A98" s="2">
        <v>43466</v>
      </c>
      <c r="B98" s="3">
        <v>3007234400000</v>
      </c>
    </row>
    <row r="99" spans="1:2" x14ac:dyDescent="0.2">
      <c r="A99" s="2">
        <v>43556</v>
      </c>
      <c r="B99" s="3">
        <v>3028501600000</v>
      </c>
    </row>
    <row r="100" spans="1:2" x14ac:dyDescent="0.2">
      <c r="A100" s="2">
        <v>43647</v>
      </c>
      <c r="B100" s="3">
        <v>3049651400000</v>
      </c>
    </row>
    <row r="101" spans="1:2" x14ac:dyDescent="0.2">
      <c r="A101" s="2">
        <v>43739</v>
      </c>
      <c r="B101" s="3">
        <v>3064547600000</v>
      </c>
    </row>
    <row r="102" spans="1:2" x14ac:dyDescent="0.2">
      <c r="A102" s="2">
        <v>43831</v>
      </c>
      <c r="B102" s="3">
        <v>2978478900000</v>
      </c>
    </row>
    <row r="103" spans="1:2" x14ac:dyDescent="0.2">
      <c r="A103" s="2">
        <v>43922</v>
      </c>
      <c r="B103" s="3">
        <v>2679079500000</v>
      </c>
    </row>
    <row r="104" spans="1:2" x14ac:dyDescent="0.2">
      <c r="A104" s="2">
        <v>44013</v>
      </c>
      <c r="B104" s="3">
        <v>2957870400000</v>
      </c>
    </row>
    <row r="105" spans="1:2" x14ac:dyDescent="0.2">
      <c r="A105" s="2">
        <v>44105</v>
      </c>
      <c r="B105" s="3">
        <v>2992210700000</v>
      </c>
    </row>
    <row r="106" spans="1:2" x14ac:dyDescent="0.2">
      <c r="A106" s="2">
        <v>44197</v>
      </c>
      <c r="B106" s="3">
        <v>3032260300000</v>
      </c>
    </row>
    <row r="107" spans="1:2" x14ac:dyDescent="0.2">
      <c r="A107" s="2">
        <v>44287</v>
      </c>
      <c r="B107" s="3">
        <v>3107813600000</v>
      </c>
    </row>
    <row r="108" spans="1:2" x14ac:dyDescent="0.2">
      <c r="A108" s="2">
        <v>44378</v>
      </c>
      <c r="B108" s="3">
        <v>3201107400000</v>
      </c>
    </row>
    <row r="109" spans="1:2" x14ac:dyDescent="0.2">
      <c r="A109" s="2">
        <v>44470</v>
      </c>
      <c r="B109" s="3">
        <v>3261960400000</v>
      </c>
    </row>
    <row r="110" spans="1:2" x14ac:dyDescent="0.2">
      <c r="A110" s="2">
        <v>44562</v>
      </c>
      <c r="B110" s="3">
        <v>3337745000000</v>
      </c>
    </row>
    <row r="111" spans="1:2" x14ac:dyDescent="0.2">
      <c r="A111" s="2">
        <v>44652</v>
      </c>
      <c r="B111" s="3">
        <v>3409097000000</v>
      </c>
    </row>
    <row r="112" spans="1:2" x14ac:dyDescent="0.2">
      <c r="A112" s="2">
        <v>44743</v>
      </c>
      <c r="B112" s="3">
        <v>3467413300000</v>
      </c>
    </row>
    <row r="113" spans="1:2" x14ac:dyDescent="0.2">
      <c r="A113" s="2">
        <v>44835</v>
      </c>
      <c r="B113" s="3">
        <v>3535436800000</v>
      </c>
    </row>
    <row r="114" spans="1:2" x14ac:dyDescent="0.2">
      <c r="A114" s="2">
        <v>44927</v>
      </c>
      <c r="B114" s="3">
        <v>3607610800000</v>
      </c>
    </row>
    <row r="115" spans="1:2" x14ac:dyDescent="0.2">
      <c r="A115" s="2">
        <v>45017</v>
      </c>
      <c r="B115" s="3">
        <v>3655117400000</v>
      </c>
    </row>
    <row r="116" spans="1:2" x14ac:dyDescent="0.2">
      <c r="A116" s="2">
        <v>45108</v>
      </c>
      <c r="B116" s="3">
        <v>3683829100000</v>
      </c>
    </row>
    <row r="117" spans="1:2" x14ac:dyDescent="0.2">
      <c r="A117" s="2">
        <v>45200</v>
      </c>
      <c r="B117" s="3">
        <v>3724014300000</v>
      </c>
    </row>
    <row r="118" spans="1:2" x14ac:dyDescent="0.2">
      <c r="A118" s="2">
        <v>45292</v>
      </c>
      <c r="B118" s="3">
        <v>3759028500000</v>
      </c>
    </row>
    <row r="119" spans="1:2" x14ac:dyDescent="0.2">
      <c r="A119" s="2">
        <v>45383</v>
      </c>
      <c r="B119" s="3">
        <v>3784281100000</v>
      </c>
    </row>
    <row r="120" spans="1:2" x14ac:dyDescent="0.2">
      <c r="A120" s="2">
        <v>45474</v>
      </c>
      <c r="B120" s="3">
        <v>3822437000000</v>
      </c>
    </row>
    <row r="121" spans="1:2" x14ac:dyDescent="0.2">
      <c r="A121" s="2">
        <v>45566</v>
      </c>
      <c r="B121" s="3">
        <v>3866235200000</v>
      </c>
    </row>
    <row r="122" spans="1:2" x14ac:dyDescent="0.2">
      <c r="A122" s="2">
        <v>45658</v>
      </c>
      <c r="B122" s="3">
        <v>3905691400000</v>
      </c>
    </row>
    <row r="123" spans="1:2" x14ac:dyDescent="0.2">
      <c r="A123" s="2">
        <v>45748</v>
      </c>
      <c r="B123" s="3">
        <v>3936610400000</v>
      </c>
    </row>
    <row r="124" spans="1:2" x14ac:dyDescent="0.2">
      <c r="A124" s="2">
        <v>45839</v>
      </c>
      <c r="B124" s="3">
        <v>3969578500000</v>
      </c>
    </row>
  </sheetData>
  <autoFilter ref="A1:B123" xr:uid="{63FB96D7-42AD-4342-94D0-D65C1D03C834}">
    <sortState xmlns:xlrd2="http://schemas.microsoft.com/office/spreadsheetml/2017/richdata2" ref="A2:B123">
      <sortCondition ref="A1:A123"/>
    </sortState>
  </autoFilter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3D6935-6A9E-AB4C-B565-C7E9DFA5ADFA}">
  <dimension ref="A1:X97"/>
  <sheetViews>
    <sheetView topLeftCell="A36" workbookViewId="0">
      <selection activeCell="H46" sqref="H46:M97"/>
    </sheetView>
  </sheetViews>
  <sheetFormatPr baseColWidth="10" defaultRowHeight="15" x14ac:dyDescent="0.2"/>
  <sheetData>
    <row r="1" spans="1:24" ht="128" x14ac:dyDescent="0.2">
      <c r="A1" s="1" t="s">
        <v>0</v>
      </c>
      <c r="B1" s="1" t="s">
        <v>1</v>
      </c>
      <c r="C1" s="1" t="s">
        <v>2</v>
      </c>
      <c r="D1" s="1" t="s">
        <v>7</v>
      </c>
      <c r="E1" s="1" t="s">
        <v>8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9</v>
      </c>
      <c r="K1" s="1" t="s">
        <v>10</v>
      </c>
      <c r="L1" s="1" t="s">
        <v>139</v>
      </c>
      <c r="M1" s="1" t="s">
        <v>140</v>
      </c>
      <c r="N1" s="1" t="s">
        <v>131</v>
      </c>
      <c r="O1" s="1" t="s">
        <v>133</v>
      </c>
      <c r="P1" s="1" t="s">
        <v>137</v>
      </c>
      <c r="Q1" s="1" t="s">
        <v>132</v>
      </c>
      <c r="R1" s="1" t="s">
        <v>11</v>
      </c>
      <c r="S1" s="1" t="s">
        <v>12</v>
      </c>
      <c r="T1" s="1" t="s">
        <v>13</v>
      </c>
      <c r="U1" s="1" t="str">
        <f>+'BOP PIIE data'!J1</f>
        <v>Current Account, Balance, SA, EUR Billion</v>
      </c>
      <c r="V1" s="1" t="str">
        <f>+'BOP PIIE data'!T1</f>
        <v>Financial Account, Total, Balance, EUR Billion</v>
      </c>
      <c r="W1" s="1" t="s">
        <v>177</v>
      </c>
      <c r="X1" s="1" t="s">
        <v>178</v>
      </c>
    </row>
    <row r="2" spans="1:24" x14ac:dyDescent="0.2">
      <c r="A2" s="4">
        <v>42005</v>
      </c>
      <c r="B2" s="3">
        <f>+BOP!B10/'Exchange Rate'!$B66</f>
        <v>562882799642.87891</v>
      </c>
      <c r="C2" s="3">
        <f>+BOP!C10/'Exchange Rate'!$B66</f>
        <v>471483018300.01819</v>
      </c>
      <c r="D2" s="3">
        <f>+BOP!D10/'Exchange Rate'!$B66</f>
        <v>233369908600.009</v>
      </c>
      <c r="E2" s="3">
        <f>+BOP!E10/'Exchange Rate'!$B66</f>
        <v>197266331671.43619</v>
      </c>
      <c r="F2" s="3">
        <f>+BOP!F10/'Exchange Rate'!$B66</f>
        <v>200357931657.1506</v>
      </c>
      <c r="G2" s="3">
        <f>+BOP!G10/'Exchange Rate'!$B66</f>
        <v>189439300971.43588</v>
      </c>
      <c r="H2" s="3">
        <f>+BOP!H10/'Exchange Rate'!$B66</f>
        <v>30670500714.2869</v>
      </c>
      <c r="I2" s="3">
        <f>+BOP!I10/'Exchange Rate'!$B66</f>
        <v>74062248985.717148</v>
      </c>
      <c r="J2" s="3">
        <f>+BOP!J10/'Exchange Rate'!$B66</f>
        <v>361791606999.68744</v>
      </c>
      <c r="K2" s="3">
        <f>+BOP!K10/'Exchange Rate'!$B66</f>
        <v>186981728956.72977</v>
      </c>
      <c r="L2" s="3">
        <f>+BOP!L10/'Exchange Rate'!$B66</f>
        <v>124745772257.14767</v>
      </c>
      <c r="M2" s="3">
        <f>+BOP!M10/'Exchange Rate'!$B66</f>
        <v>348985365028.5849</v>
      </c>
      <c r="N2" s="3">
        <f>+BOP!N10/'Exchange Rate'!$B66</f>
        <v>-19044877542.85788</v>
      </c>
      <c r="O2" s="3">
        <f>+BOP!O10/'Exchange Rate'!$B66</f>
        <v>149461116928.57721</v>
      </c>
      <c r="P2" s="3">
        <f>+BOP!P10/'Exchange Rate'!$B66</f>
        <v>143790649800.00555</v>
      </c>
      <c r="Q2" s="3">
        <f>+BOP!Q10/'Exchange Rate'!$B66</f>
        <v>199524248100.00772</v>
      </c>
      <c r="R2" s="3">
        <f>+BOP!R10/'Exchange Rate'!$B66</f>
        <v>17180226961.301601</v>
      </c>
      <c r="S2" s="3">
        <f>+BOP!S10/'Exchange Rate'!$B66</f>
        <v>39701144508.071556</v>
      </c>
      <c r="T2" s="3">
        <f>+BOP!T10/'Exchange Rate'!$B66</f>
        <v>10883993400.927614</v>
      </c>
      <c r="U2" s="3">
        <f>+BOP!U10/'Exchange Rate'!$B66</f>
        <v>95030353300.003677</v>
      </c>
      <c r="V2" s="3">
        <f>+BOP!V10/'Exchange Rate'!$B66</f>
        <v>50304680647.947189</v>
      </c>
      <c r="W2" s="3">
        <f>+BOP!W10/'Exchange Rate'!$B66</f>
        <v>-112614.28571429006</v>
      </c>
      <c r="X2" s="3">
        <f>+BOP!X10/'Exchange Rate'!$B66</f>
        <v>-111371319522.26907</v>
      </c>
    </row>
    <row r="3" spans="1:24" x14ac:dyDescent="0.2">
      <c r="A3" s="4">
        <v>42095</v>
      </c>
      <c r="B3" s="3">
        <f>+BOP!B11/'Exchange Rate'!$B67</f>
        <v>567739564280.62695</v>
      </c>
      <c r="C3" s="3">
        <f>+BOP!C11/'Exchange Rate'!$B67</f>
        <v>475227389536.75897</v>
      </c>
      <c r="D3" s="3">
        <f>+BOP!D11/'Exchange Rate'!$B67</f>
        <v>229540353511.60556</v>
      </c>
      <c r="E3" s="3">
        <f>+BOP!E11/'Exchange Rate'!$B67</f>
        <v>230055409782.57327</v>
      </c>
      <c r="F3" s="3">
        <f>+BOP!F11/'Exchange Rate'!$B67</f>
        <v>196719995287.09048</v>
      </c>
      <c r="G3" s="3">
        <f>+BOP!G11/'Exchange Rate'!$B67</f>
        <v>188875666174.83267</v>
      </c>
      <c r="H3" s="3">
        <f>+BOP!H11/'Exchange Rate'!$B67</f>
        <v>31087845982.579651</v>
      </c>
      <c r="I3" s="3">
        <f>+BOP!I11/'Exchange Rate'!$B67</f>
        <v>69593718065.159058</v>
      </c>
      <c r="J3" s="3">
        <f>+BOP!J11/'Exchange Rate'!$B67</f>
        <v>213255806378.9166</v>
      </c>
      <c r="K3" s="3">
        <f>+BOP!K11/'Exchange Rate'!$B67</f>
        <v>207482716734.40466</v>
      </c>
      <c r="L3" s="3">
        <f>+BOP!L11/'Exchange Rate'!$B67</f>
        <v>166559029538.05917</v>
      </c>
      <c r="M3" s="3">
        <f>+BOP!M11/'Exchange Rate'!$B67</f>
        <v>51838424185.15963</v>
      </c>
      <c r="N3" s="3">
        <f>+BOP!N11/'Exchange Rate'!$B67</f>
        <v>54328157567.095032</v>
      </c>
      <c r="O3" s="3">
        <f>+BOP!O11/'Exchange Rate'!$B67</f>
        <v>53478867355.482155</v>
      </c>
      <c r="P3" s="3">
        <f>+BOP!P11/'Exchange Rate'!$B67</f>
        <v>112230871970.96414</v>
      </c>
      <c r="Q3" s="3">
        <f>+BOP!Q11/'Exchange Rate'!$B67</f>
        <v>-1640443170.3225281</v>
      </c>
      <c r="R3" s="3">
        <f>+BOP!R11/'Exchange Rate'!$B67</f>
        <v>-155806351886.41064</v>
      </c>
      <c r="S3" s="3">
        <f>+BOP!S11/'Exchange Rate'!$B67</f>
        <v>-84041254501.180557</v>
      </c>
      <c r="T3" s="3">
        <f>+BOP!T11/'Exchange Rate'!$B67</f>
        <v>-896062037.5480479</v>
      </c>
      <c r="U3" s="3">
        <f>+BOP!U11/'Exchange Rate'!$B67</f>
        <v>61335464975.481903</v>
      </c>
      <c r="V3" s="3">
        <f>+BOP!V11/'Exchange Rate'!$B67</f>
        <v>50418714741.799156</v>
      </c>
      <c r="W3" s="3">
        <f>+BOP!W11/'Exchange Rate'!$B67</f>
        <v>110527.09677419001</v>
      </c>
      <c r="X3" s="3">
        <f>+BOP!X11/'Exchange Rate'!$B67</f>
        <v>-2586179167.1657753</v>
      </c>
    </row>
    <row r="4" spans="1:24" x14ac:dyDescent="0.2">
      <c r="A4" s="4">
        <v>42186</v>
      </c>
      <c r="B4" s="3">
        <f>+BOP!B12/'Exchange Rate'!$B68</f>
        <v>562577940255</v>
      </c>
      <c r="C4" s="3">
        <f>+BOP!C12/'Exchange Rate'!$B68</f>
        <v>467597119110</v>
      </c>
      <c r="D4" s="3">
        <f>+BOP!D12/'Exchange Rate'!$B68</f>
        <v>230128780575</v>
      </c>
      <c r="E4" s="3">
        <f>+BOP!E12/'Exchange Rate'!$B68</f>
        <v>203241857850</v>
      </c>
      <c r="F4" s="3">
        <f>+BOP!F12/'Exchange Rate'!$B68</f>
        <v>206911414500</v>
      </c>
      <c r="G4" s="3">
        <f>+BOP!G12/'Exchange Rate'!$B68</f>
        <v>201540032865</v>
      </c>
      <c r="H4" s="3">
        <f>+BOP!H12/'Exchange Rate'!$B68</f>
        <v>30952782600</v>
      </c>
      <c r="I4" s="3">
        <f>+BOP!I12/'Exchange Rate'!$B68</f>
        <v>60120699960</v>
      </c>
      <c r="J4" s="3">
        <f>+BOP!J12/'Exchange Rate'!$B68</f>
        <v>214344865777.10901</v>
      </c>
      <c r="K4" s="3">
        <f>+BOP!K12/'Exchange Rate'!$B68</f>
        <v>160424268564.67828</v>
      </c>
      <c r="L4" s="3">
        <f>+BOP!L12/'Exchange Rate'!$B68</f>
        <v>30829167120</v>
      </c>
      <c r="M4" s="3">
        <f>+BOP!M12/'Exchange Rate'!$B68</f>
        <v>-74424634005</v>
      </c>
      <c r="N4" s="3">
        <f>+BOP!N12/'Exchange Rate'!$B68</f>
        <v>-14171314200</v>
      </c>
      <c r="O4" s="3">
        <f>+BOP!O12/'Exchange Rate'!$B68</f>
        <v>21140359215</v>
      </c>
      <c r="P4" s="3">
        <f>+BOP!P12/'Exchange Rate'!$B68</f>
        <v>45000481320</v>
      </c>
      <c r="Q4" s="3">
        <f>+BOP!Q12/'Exchange Rate'!$B68</f>
        <v>-95564993220</v>
      </c>
      <c r="R4" s="3">
        <f>+BOP!R12/'Exchange Rate'!$B68</f>
        <v>-77558906083.254211</v>
      </c>
      <c r="S4" s="3">
        <f>+BOP!S12/'Exchange Rate'!$B68</f>
        <v>523001306.88701618</v>
      </c>
      <c r="T4" s="3">
        <f>+BOP!T12/'Exchange Rate'!$B68</f>
        <v>-4526800648.4014444</v>
      </c>
      <c r="U4" s="3">
        <f>+BOP!U12/'Exchange Rate'!$B68</f>
        <v>98071430475</v>
      </c>
      <c r="V4" s="3">
        <f>+BOP!V12/'Exchange Rate'!$B68</f>
        <v>91450494515.534897</v>
      </c>
      <c r="W4" s="3">
        <f>+BOP!W12/'Exchange Rate'!$B68</f>
        <v>-222330</v>
      </c>
      <c r="X4" s="3">
        <f>+BOP!X12/'Exchange Rate'!$B68</f>
        <v>-14884804216.646839</v>
      </c>
    </row>
    <row r="5" spans="1:24" x14ac:dyDescent="0.2">
      <c r="A5" s="4">
        <v>42278</v>
      </c>
      <c r="B5" s="3">
        <f>+BOP!B13/'Exchange Rate'!$B69</f>
        <v>552056992710.78503</v>
      </c>
      <c r="C5" s="3">
        <f>+BOP!C13/'Exchange Rate'!$B69</f>
        <v>455740195589.55151</v>
      </c>
      <c r="D5" s="3">
        <f>+BOP!D13/'Exchange Rate'!$B69</f>
        <v>230992167122.46814</v>
      </c>
      <c r="E5" s="3">
        <f>+BOP!E13/'Exchange Rate'!$B69</f>
        <v>206083628815.69821</v>
      </c>
      <c r="F5" s="3">
        <f>+BOP!F13/'Exchange Rate'!$B69</f>
        <v>202998798694.15964</v>
      </c>
      <c r="G5" s="3">
        <f>+BOP!G13/'Exchange Rate'!$B69</f>
        <v>202640535625.54425</v>
      </c>
      <c r="H5" s="3">
        <f>+BOP!H13/'Exchange Rate'!$B69</f>
        <v>29878438949.231625</v>
      </c>
      <c r="I5" s="3">
        <f>+BOP!I13/'Exchange Rate'!$B69</f>
        <v>64626013630.155693</v>
      </c>
      <c r="J5" s="3">
        <f>+BOP!J13/'Exchange Rate'!$B69</f>
        <v>501342776343.5661</v>
      </c>
      <c r="K5" s="3">
        <f>+BOP!K13/'Exchange Rate'!$B69</f>
        <v>456704372869.45209</v>
      </c>
      <c r="L5" s="3">
        <f>+BOP!L13/'Exchange Rate'!$B69</f>
        <v>114510339868.92635</v>
      </c>
      <c r="M5" s="3">
        <f>+BOP!M13/'Exchange Rate'!$B69</f>
        <v>-1470729588.9231191</v>
      </c>
      <c r="N5" s="3">
        <f>+BOP!N13/'Exchange Rate'!$B69</f>
        <v>-2601377604.0000744</v>
      </c>
      <c r="O5" s="3">
        <f>+BOP!O13/'Exchange Rate'!$B69</f>
        <v>71560391924.309738</v>
      </c>
      <c r="P5" s="3">
        <f>+BOP!P13/'Exchange Rate'!$B69</f>
        <v>117111717472.92642</v>
      </c>
      <c r="Q5" s="3">
        <f>+BOP!Q13/'Exchange Rate'!$B69</f>
        <v>-73031121513.232864</v>
      </c>
      <c r="R5" s="3">
        <f>+BOP!R13/'Exchange Rate'!$B69</f>
        <v>-46921708435.026436</v>
      </c>
      <c r="S5" s="3">
        <f>+BOP!S13/'Exchange Rate'!$B69</f>
        <v>-25353521983.639587</v>
      </c>
      <c r="T5" s="3">
        <f>+BOP!T13/'Exchange Rate'!$B69</f>
        <v>6041316537.2055511</v>
      </c>
      <c r="U5" s="3">
        <f>+BOP!U13/'Exchange Rate'!$B69</f>
        <v>86836133342.771713</v>
      </c>
      <c r="V5" s="3">
        <f>+BOP!V13/'Exchange Rate'!$B69</f>
        <v>141793042867.88297</v>
      </c>
      <c r="W5" s="3">
        <f>+BOP!W13/'Exchange Rate'!$B69</f>
        <v>-109527.07692308005</v>
      </c>
      <c r="X5" s="3">
        <f>+BOP!X13/'Exchange Rate'!$B69</f>
        <v>3299560149.8991842</v>
      </c>
    </row>
    <row r="6" spans="1:24" x14ac:dyDescent="0.2">
      <c r="A6" s="4">
        <v>42370</v>
      </c>
      <c r="B6" s="3">
        <f>+BOP!B14/'Exchange Rate'!$B70</f>
        <v>547700110751.58923</v>
      </c>
      <c r="C6" s="3">
        <f>+BOP!C14/'Exchange Rate'!$B70</f>
        <v>453008393136.75464</v>
      </c>
      <c r="D6" s="3">
        <f>+BOP!D14/'Exchange Rate'!$B70</f>
        <v>233957661950.31247</v>
      </c>
      <c r="E6" s="3">
        <f>+BOP!E14/'Exchange Rate'!$B70</f>
        <v>210890555273.21667</v>
      </c>
      <c r="F6" s="3">
        <f>+BOP!F14/'Exchange Rate'!$B70</f>
        <v>194068905114.18515</v>
      </c>
      <c r="G6" s="3">
        <f>+BOP!G14/'Exchange Rate'!$B70</f>
        <v>180794362171.92767</v>
      </c>
      <c r="H6" s="3">
        <f>+BOP!H14/'Exchange Rate'!$B70</f>
        <v>28132545049.353622</v>
      </c>
      <c r="I6" s="3">
        <f>+BOP!I14/'Exchange Rate'!$B70</f>
        <v>62479360108.061813</v>
      </c>
      <c r="J6" s="3">
        <f>+BOP!J14/'Exchange Rate'!$B70</f>
        <v>110878478690.26984</v>
      </c>
      <c r="K6" s="3">
        <f>+BOP!K14/'Exchange Rate'!$B70</f>
        <v>135580986660.08578</v>
      </c>
      <c r="L6" s="3">
        <f>+BOP!L14/'Exchange Rate'!$B70</f>
        <v>158923803592.25119</v>
      </c>
      <c r="M6" s="3">
        <f>+BOP!M14/'Exchange Rate'!$B70</f>
        <v>-9991804751.6124706</v>
      </c>
      <c r="N6" s="3">
        <f>+BOP!N14/'Exchange Rate'!$B70</f>
        <v>-13150127506.451044</v>
      </c>
      <c r="O6" s="3">
        <f>+BOP!O14/'Exchange Rate'!$B70</f>
        <v>-30069855378.385796</v>
      </c>
      <c r="P6" s="3">
        <f>+BOP!P14/'Exchange Rate'!$B70</f>
        <v>172073931098.70224</v>
      </c>
      <c r="Q6" s="3">
        <f>+BOP!Q14/'Exchange Rate'!$B70</f>
        <v>20078050626.773327</v>
      </c>
      <c r="R6" s="3">
        <f>+BOP!R14/'Exchange Rate'!$B70</f>
        <v>-141232110578.07889</v>
      </c>
      <c r="S6" s="3">
        <f>+BOP!S14/'Exchange Rate'!$B70</f>
        <v>44819522990.583488</v>
      </c>
      <c r="T6" s="3">
        <f>+BOP!T14/'Exchange Rate'!$B70</f>
        <v>5847351971.3916473</v>
      </c>
      <c r="U6" s="3">
        <f>+BOP!U14/'Exchange Rate'!$B70</f>
        <v>96686772574.834534</v>
      </c>
      <c r="V6" s="3">
        <f>+BOP!V14/'Exchange Rate'!$B70</f>
        <v>59534265737.78701</v>
      </c>
      <c r="W6" s="3">
        <f>+BOP!W14/'Exchange Rate'!$B70</f>
        <v>-220399.35483870015</v>
      </c>
      <c r="X6" s="3">
        <f>+BOP!X14/'Exchange Rate'!$B70</f>
        <v>-95525446961.01001</v>
      </c>
    </row>
    <row r="7" spans="1:24" x14ac:dyDescent="0.2">
      <c r="A7" s="4">
        <v>42461</v>
      </c>
      <c r="B7" s="3">
        <f>+BOP!B15/'Exchange Rate'!$B71</f>
        <v>563902999232.77722</v>
      </c>
      <c r="C7" s="3">
        <f>+BOP!C15/'Exchange Rate'!$B71</f>
        <v>461197234225.39117</v>
      </c>
      <c r="D7" s="3">
        <f>+BOP!D15/'Exchange Rate'!$B71</f>
        <v>235753746028.77258</v>
      </c>
      <c r="E7" s="3">
        <f>+BOP!E15/'Exchange Rate'!$B71</f>
        <v>210458873413.3876</v>
      </c>
      <c r="F7" s="3">
        <f>+BOP!F15/'Exchange Rate'!$B71</f>
        <v>203618304224.0029</v>
      </c>
      <c r="G7" s="3">
        <f>+BOP!G15/'Exchange Rate'!$B71</f>
        <v>188207290159.54114</v>
      </c>
      <c r="H7" s="3">
        <f>+BOP!H15/'Exchange Rate'!$B71</f>
        <v>29323419850.00042</v>
      </c>
      <c r="I7" s="3">
        <f>+BOP!I15/'Exchange Rate'!$B71</f>
        <v>60004519402.923935</v>
      </c>
      <c r="J7" s="3">
        <f>+BOP!J15/'Exchange Rate'!$B71</f>
        <v>107216118841.77756</v>
      </c>
      <c r="K7" s="3">
        <f>+BOP!K15/'Exchange Rate'!$B71</f>
        <v>70127133942.074158</v>
      </c>
      <c r="L7" s="3">
        <f>+BOP!L15/'Exchange Rate'!$B71</f>
        <v>149606411160.15598</v>
      </c>
      <c r="M7" s="3">
        <f>+BOP!M15/'Exchange Rate'!$B71</f>
        <v>32410071850.308155</v>
      </c>
      <c r="N7" s="3">
        <f>+BOP!N15/'Exchange Rate'!$B71</f>
        <v>-5418861840.153923</v>
      </c>
      <c r="O7" s="3">
        <f>+BOP!O15/'Exchange Rate'!$B71</f>
        <v>88859984109.539734</v>
      </c>
      <c r="P7" s="3">
        <f>+BOP!P15/'Exchange Rate'!$B71</f>
        <v>155025273000.30991</v>
      </c>
      <c r="Q7" s="3">
        <f>+BOP!Q15/'Exchange Rate'!$B71</f>
        <v>-56449912259.231575</v>
      </c>
      <c r="R7" s="3">
        <f>+BOP!R15/'Exchange Rate'!$B71</f>
        <v>246895735826.99228</v>
      </c>
      <c r="S7" s="3">
        <f>+BOP!S15/'Exchange Rate'!$B71</f>
        <v>240065744646.0162</v>
      </c>
      <c r="T7" s="3">
        <f>+BOP!T15/'Exchange Rate'!$B71</f>
        <v>4405466732.9922991</v>
      </c>
      <c r="U7" s="3">
        <f>+BOP!U15/'Exchange Rate'!$B71</f>
        <v>112730552134.3093</v>
      </c>
      <c r="V7" s="3">
        <f>+BOP!V15/'Exchange Rate'!$B71</f>
        <v>111357300338.77094</v>
      </c>
      <c r="W7" s="3">
        <f>+BOP!W15/'Exchange Rate'!$B71</f>
        <v>0</v>
      </c>
      <c r="X7" s="3">
        <f>+BOP!X15/'Exchange Rate'!$B71</f>
        <v>54163481784.748726</v>
      </c>
    </row>
    <row r="8" spans="1:24" x14ac:dyDescent="0.2">
      <c r="A8" s="4">
        <v>42552</v>
      </c>
      <c r="B8" s="3">
        <f>+BOP!B16/'Exchange Rate'!$B72</f>
        <v>567343119329.552</v>
      </c>
      <c r="C8" s="3">
        <f>+BOP!C16/'Exchange Rate'!$B72</f>
        <v>465636772791.67206</v>
      </c>
      <c r="D8" s="3">
        <f>+BOP!D16/'Exchange Rate'!$B72</f>
        <v>240061678185.60883</v>
      </c>
      <c r="E8" s="3">
        <f>+BOP!E16/'Exchange Rate'!$B72</f>
        <v>220340338848.4874</v>
      </c>
      <c r="F8" s="3">
        <f>+BOP!F16/'Exchange Rate'!$B72</f>
        <v>203482259049.24478</v>
      </c>
      <c r="G8" s="3">
        <f>+BOP!G16/'Exchange Rate'!$B72</f>
        <v>182106410837.12332</v>
      </c>
      <c r="H8" s="3">
        <f>+BOP!H16/'Exchange Rate'!$B72</f>
        <v>27803498503.7882</v>
      </c>
      <c r="I8" s="3">
        <f>+BOP!I16/'Exchange Rate'!$B72</f>
        <v>72195745943.182648</v>
      </c>
      <c r="J8" s="3">
        <f>+BOP!J16/'Exchange Rate'!$B72</f>
        <v>166592822469.36316</v>
      </c>
      <c r="K8" s="3">
        <f>+BOP!K16/'Exchange Rate'!$B72</f>
        <v>21802010103.487827</v>
      </c>
      <c r="L8" s="3">
        <f>+BOP!L16/'Exchange Rate'!$B72</f>
        <v>132153910348.48637</v>
      </c>
      <c r="M8" s="3">
        <f>+BOP!M16/'Exchange Rate'!$B72</f>
        <v>-10582626011.363758</v>
      </c>
      <c r="N8" s="3">
        <f>+BOP!N16/'Exchange Rate'!$B72</f>
        <v>18183071518.939606</v>
      </c>
      <c r="O8" s="3">
        <f>+BOP!O16/'Exchange Rate'!$B72</f>
        <v>30510095022.727627</v>
      </c>
      <c r="P8" s="3">
        <f>+BOP!P16/'Exchange Rate'!$B72</f>
        <v>113970838829.54677</v>
      </c>
      <c r="Q8" s="3">
        <f>+BOP!Q16/'Exchange Rate'!$B72</f>
        <v>-41092721034.091385</v>
      </c>
      <c r="R8" s="3">
        <f>+BOP!R16/'Exchange Rate'!$B72</f>
        <v>11911104489.450687</v>
      </c>
      <c r="S8" s="3">
        <f>+BOP!S16/'Exchange Rate'!$B72</f>
        <v>187572166938.35519</v>
      </c>
      <c r="T8" s="3">
        <f>+BOP!T16/'Exchange Rate'!$B72</f>
        <v>1042433725.9645857</v>
      </c>
      <c r="U8" s="3">
        <f>+BOP!U16/'Exchange Rate'!$B72</f>
        <v>98411286647.728409</v>
      </c>
      <c r="V8" s="3">
        <f>+BOP!V16/'Exchange Rate'!$B72</f>
        <v>136385426811.07605</v>
      </c>
      <c r="W8" s="3">
        <f>+BOP!W16/'Exchange Rate'!$B72</f>
        <v>0</v>
      </c>
      <c r="X8" s="3">
        <f>+BOP!X16/'Exchange Rate'!$B72</f>
        <v>-23476706808.290504</v>
      </c>
    </row>
    <row r="9" spans="1:24" x14ac:dyDescent="0.2">
      <c r="A9" s="4">
        <v>42644</v>
      </c>
      <c r="B9" s="3">
        <f>+BOP!B17/'Exchange Rate'!$B73</f>
        <v>557643066363.28125</v>
      </c>
      <c r="C9" s="3">
        <f>+BOP!C17/'Exchange Rate'!$B73</f>
        <v>467269743832.03125</v>
      </c>
      <c r="D9" s="3">
        <f>+BOP!D17/'Exchange Rate'!$B73</f>
        <v>233433055195.3125</v>
      </c>
      <c r="E9" s="3">
        <f>+BOP!E17/'Exchange Rate'!$B73</f>
        <v>213486377414.0625</v>
      </c>
      <c r="F9" s="3">
        <f>+BOP!F17/'Exchange Rate'!$B73</f>
        <v>209675650464.84375</v>
      </c>
      <c r="G9" s="3">
        <f>+BOP!G17/'Exchange Rate'!$B73</f>
        <v>187357342992.1875</v>
      </c>
      <c r="H9" s="3">
        <f>+BOP!H17/'Exchange Rate'!$B73</f>
        <v>27365505750</v>
      </c>
      <c r="I9" s="3">
        <f>+BOP!I17/'Exchange Rate'!$B73</f>
        <v>65516364632.8125</v>
      </c>
      <c r="J9" s="3">
        <f>+BOP!J17/'Exchange Rate'!$B73</f>
        <v>173604239467.88156</v>
      </c>
      <c r="K9" s="3">
        <f>+BOP!K17/'Exchange Rate'!$B73</f>
        <v>104264430012.50052</v>
      </c>
      <c r="L9" s="3">
        <f>+BOP!L17/'Exchange Rate'!$B73</f>
        <v>23555534062.5</v>
      </c>
      <c r="M9" s="3">
        <f>+BOP!M17/'Exchange Rate'!$B73</f>
        <v>-84820098902.34375</v>
      </c>
      <c r="N9" s="3">
        <f>+BOP!N17/'Exchange Rate'!$B73</f>
        <v>22432351992.1875</v>
      </c>
      <c r="O9" s="3">
        <f>+BOP!O17/'Exchange Rate'!$B73</f>
        <v>34351568753.90625</v>
      </c>
      <c r="P9" s="3">
        <f>+BOP!P17/'Exchange Rate'!$B73</f>
        <v>1123182070.3125</v>
      </c>
      <c r="Q9" s="3">
        <f>+BOP!Q17/'Exchange Rate'!$B73</f>
        <v>-119171667656.25</v>
      </c>
      <c r="R9" s="3">
        <f>+BOP!R17/'Exchange Rate'!$B73</f>
        <v>142065072583.90167</v>
      </c>
      <c r="S9" s="3">
        <f>+BOP!S17/'Exchange Rate'!$B73</f>
        <v>164081280232.0932</v>
      </c>
      <c r="T9" s="3">
        <f>+BOP!T17/'Exchange Rate'!$B73</f>
        <v>6021183910.8792849</v>
      </c>
      <c r="U9" s="3">
        <f>+BOP!U17/'Exchange Rate'!$B73</f>
        <v>94487341007.8125</v>
      </c>
      <c r="V9" s="3">
        <f>+BOP!V17/'Exchange Rate'!$B73</f>
        <v>84184439265.704865</v>
      </c>
      <c r="W9" s="3">
        <f>+BOP!W17/'Exchange Rate'!$B73</f>
        <v>107894.53125</v>
      </c>
      <c r="X9" s="3">
        <f>+BOP!X17/'Exchange Rate'!$B73</f>
        <v>77535979417.207718</v>
      </c>
    </row>
    <row r="10" spans="1:24" x14ac:dyDescent="0.2">
      <c r="A10" s="4">
        <v>42736</v>
      </c>
      <c r="B10" s="3">
        <f>+BOP!B18/'Exchange Rate'!$B74</f>
        <v>565275983172.91089</v>
      </c>
      <c r="C10" s="3">
        <f>+BOP!C18/'Exchange Rate'!$B74</f>
        <v>482603339910.45111</v>
      </c>
      <c r="D10" s="3">
        <f>+BOP!D18/'Exchange Rate'!$B74</f>
        <v>241266158977.84094</v>
      </c>
      <c r="E10" s="3">
        <f>+BOP!E18/'Exchange Rate'!$B74</f>
        <v>205320850928.30325</v>
      </c>
      <c r="F10" s="3">
        <f>+BOP!F18/'Exchange Rate'!$B74</f>
        <v>211339509056.30313</v>
      </c>
      <c r="G10" s="3">
        <f>+BOP!G18/'Exchange Rate'!$B74</f>
        <v>199947566215.38031</v>
      </c>
      <c r="H10" s="3">
        <f>+BOP!H18/'Exchange Rate'!$B74</f>
        <v>27566421061.845558</v>
      </c>
      <c r="I10" s="3">
        <f>+BOP!I18/'Exchange Rate'!$B74</f>
        <v>62185205104.614044</v>
      </c>
      <c r="J10" s="3">
        <f>+BOP!J18/'Exchange Rate'!$B74</f>
        <v>191177870985.17206</v>
      </c>
      <c r="K10" s="3">
        <f>+BOP!K18/'Exchange Rate'!$B74</f>
        <v>203744534585.99872</v>
      </c>
      <c r="L10" s="3">
        <f>+BOP!L18/'Exchange Rate'!$B74</f>
        <v>199969607511.68799</v>
      </c>
      <c r="M10" s="3">
        <f>+BOP!M18/'Exchange Rate'!$B74</f>
        <v>109730091395.07455</v>
      </c>
      <c r="N10" s="3">
        <f>+BOP!N18/'Exchange Rate'!$B74</f>
        <v>42556738624.614464</v>
      </c>
      <c r="O10" s="3">
        <f>+BOP!O18/'Exchange Rate'!$B74</f>
        <v>67461912736.61393</v>
      </c>
      <c r="P10" s="3">
        <f>+BOP!P18/'Exchange Rate'!$B74</f>
        <v>157412868887.07352</v>
      </c>
      <c r="Q10" s="3">
        <f>+BOP!Q18/'Exchange Rate'!$B74</f>
        <v>42268178658.460625</v>
      </c>
      <c r="R10" s="3">
        <f>+BOP!R18/'Exchange Rate'!$B74</f>
        <v>18919647016.546738</v>
      </c>
      <c r="S10" s="3">
        <f>+BOP!S18/'Exchange Rate'!$B74</f>
        <v>100909199269.82843</v>
      </c>
      <c r="T10" s="3">
        <f>+BOP!T18/'Exchange Rate'!$B74</f>
        <v>1924452784.1382689</v>
      </c>
      <c r="U10" s="3">
        <f>+BOP!U18/'Exchange Rate'!$B74</f>
        <v>95391110110.151794</v>
      </c>
      <c r="V10" s="3">
        <f>+BOP!V18/'Exchange Rate'!$B74</f>
        <v>91385123404.66774</v>
      </c>
      <c r="W10" s="3">
        <f>+BOP!W18/'Exchange Rate'!$B74</f>
        <v>0</v>
      </c>
      <c r="X10" s="3">
        <f>+BOP!X18/'Exchange Rate'!$B74</f>
        <v>-93777370358.024384</v>
      </c>
    </row>
    <row r="11" spans="1:24" x14ac:dyDescent="0.2">
      <c r="A11" s="4">
        <v>42826</v>
      </c>
      <c r="B11" s="3">
        <f>+BOP!B19/'Exchange Rate'!$B75</f>
        <v>594546580793.55408</v>
      </c>
      <c r="C11" s="3">
        <f>+BOP!C19/'Exchange Rate'!$B75</f>
        <v>500165071929.84357</v>
      </c>
      <c r="D11" s="3">
        <f>+BOP!D19/'Exchange Rate'!$B75</f>
        <v>257684537196.4541</v>
      </c>
      <c r="E11" s="3">
        <f>+BOP!E19/'Exchange Rate'!$B75</f>
        <v>257417931793.38959</v>
      </c>
      <c r="F11" s="3">
        <f>+BOP!F19/'Exchange Rate'!$B75</f>
        <v>221554490386.77634</v>
      </c>
      <c r="G11" s="3">
        <f>+BOP!G19/'Exchange Rate'!$B75</f>
        <v>211519039797.2601</v>
      </c>
      <c r="H11" s="3">
        <f>+BOP!H19/'Exchange Rate'!$B75</f>
        <v>29385778752.742218</v>
      </c>
      <c r="I11" s="3">
        <f>+BOP!I19/'Exchange Rate'!$B75</f>
        <v>74124457818.710388</v>
      </c>
      <c r="J11" s="3">
        <f>+BOP!J19/'Exchange Rate'!$B75</f>
        <v>152087268811.92175</v>
      </c>
      <c r="K11" s="3">
        <f>+BOP!K19/'Exchange Rate'!$B75</f>
        <v>135161369425.01135</v>
      </c>
      <c r="L11" s="3">
        <f>+BOP!L19/'Exchange Rate'!$B75</f>
        <v>208109157794.19556</v>
      </c>
      <c r="M11" s="3">
        <f>+BOP!M19/'Exchange Rate'!$B75</f>
        <v>125764458558.54961</v>
      </c>
      <c r="N11" s="3">
        <f>+BOP!N19/'Exchange Rate'!$B75</f>
        <v>78094663041.774948</v>
      </c>
      <c r="O11" s="3">
        <f>+BOP!O19/'Exchange Rate'!$B75</f>
        <v>169524996676.93713</v>
      </c>
      <c r="P11" s="3">
        <f>+BOP!P19/'Exchange Rate'!$B75</f>
        <v>130014494752.42061</v>
      </c>
      <c r="Q11" s="3">
        <f>+BOP!Q19/'Exchange Rate'!$B75</f>
        <v>-43760538118.38752</v>
      </c>
      <c r="R11" s="3">
        <f>+BOP!R19/'Exchange Rate'!$B75</f>
        <v>21253205624.728783</v>
      </c>
      <c r="S11" s="3">
        <f>+BOP!S19/'Exchange Rate'!$B75</f>
        <v>41957134725.537445</v>
      </c>
      <c r="T11" s="3">
        <f>+BOP!T19/'Exchange Rate'!$B75</f>
        <v>290061975.40361667</v>
      </c>
      <c r="U11" s="3">
        <f>+BOP!U19/'Exchange Rate'!$B75</f>
        <v>59944996003.387672</v>
      </c>
      <c r="V11" s="3">
        <f>+BOP!V19/'Exchange Rate'!$B75</f>
        <v>71806026876.673706</v>
      </c>
      <c r="W11" s="3">
        <f>+BOP!W19/'Exchange Rate'!$B75</f>
        <v>-110213.06451613009</v>
      </c>
      <c r="X11" s="3">
        <f>+BOP!X19/'Exchange Rate'!$B75</f>
        <v>7050704620.4776306</v>
      </c>
    </row>
    <row r="12" spans="1:24" x14ac:dyDescent="0.2">
      <c r="A12" s="4">
        <v>42917</v>
      </c>
      <c r="B12" s="3">
        <f>+BOP!B20/'Exchange Rate'!$B76</f>
        <v>641702864903.85046</v>
      </c>
      <c r="C12" s="3">
        <f>+BOP!C20/'Exchange Rate'!$B76</f>
        <v>529665846692.31128</v>
      </c>
      <c r="D12" s="3">
        <f>+BOP!D20/'Exchange Rate'!$B76</f>
        <v>275968204269.23267</v>
      </c>
      <c r="E12" s="3">
        <f>+BOP!E20/'Exchange Rate'!$B76</f>
        <v>235632411036.92468</v>
      </c>
      <c r="F12" s="3">
        <f>+BOP!F20/'Exchange Rate'!$B76</f>
        <v>243240579981.5401</v>
      </c>
      <c r="G12" s="3">
        <f>+BOP!G20/'Exchange Rate'!$B76</f>
        <v>217426344188.46301</v>
      </c>
      <c r="H12" s="3">
        <f>+BOP!H20/'Exchange Rate'!$B76</f>
        <v>32024504123.077141</v>
      </c>
      <c r="I12" s="3">
        <f>+BOP!I20/'Exchange Rate'!$B76</f>
        <v>71815631768.462021</v>
      </c>
      <c r="J12" s="3">
        <f>+BOP!J20/'Exchange Rate'!$B76</f>
        <v>-123013535610.63023</v>
      </c>
      <c r="K12" s="3">
        <f>+BOP!K20/'Exchange Rate'!$B76</f>
        <v>-121588163929.20021</v>
      </c>
      <c r="L12" s="3">
        <f>+BOP!L20/'Exchange Rate'!$B76</f>
        <v>210545139944.61682</v>
      </c>
      <c r="M12" s="3">
        <f>+BOP!M20/'Exchange Rate'!$B76</f>
        <v>67706971521.538918</v>
      </c>
      <c r="N12" s="3">
        <f>+BOP!N20/'Exchange Rate'!$B76</f>
        <v>66550100405.385063</v>
      </c>
      <c r="O12" s="3">
        <f>+BOP!O20/'Exchange Rate'!$B76</f>
        <v>125972328951.53932</v>
      </c>
      <c r="P12" s="3">
        <f>+BOP!P20/'Exchange Rate'!$B76</f>
        <v>143995039539.23175</v>
      </c>
      <c r="Q12" s="3">
        <f>+BOP!Q20/'Exchange Rate'!$B76</f>
        <v>-58265357430.000397</v>
      </c>
      <c r="R12" s="3">
        <f>+BOP!R20/'Exchange Rate'!$B76</f>
        <v>36969159182.701965</v>
      </c>
      <c r="S12" s="3">
        <f>+BOP!S20/'Exchange Rate'!$B76</f>
        <v>47136035287.981735</v>
      </c>
      <c r="T12" s="3">
        <f>+BOP!T20/'Exchange Rate'!$B76</f>
        <v>-7360967579.2129469</v>
      </c>
      <c r="U12" s="3">
        <f>+BOP!U20/'Exchange Rate'!$B76</f>
        <v>138396037052.30862</v>
      </c>
      <c r="V12" s="3">
        <f>+BOP!V20/'Exchange Rate'!$B76</f>
        <v>108940806688.4577</v>
      </c>
      <c r="W12" s="3">
        <f>+BOP!W20/'Exchange Rate'!$B76</f>
        <v>-117460.76923077003</v>
      </c>
      <c r="X12" s="3">
        <f>+BOP!X20/'Exchange Rate'!$B76</f>
        <v>14944146368.697477</v>
      </c>
    </row>
    <row r="13" spans="1:24" x14ac:dyDescent="0.2">
      <c r="A13" s="4">
        <v>43009</v>
      </c>
      <c r="B13" s="3">
        <f>+BOP!B21/'Exchange Rate'!$B77</f>
        <v>656218518105.70654</v>
      </c>
      <c r="C13" s="3">
        <f>+BOP!C21/'Exchange Rate'!$B77</f>
        <v>549355693997.13641</v>
      </c>
      <c r="D13" s="3">
        <f>+BOP!D21/'Exchange Rate'!$B77</f>
        <v>286814103464.28235</v>
      </c>
      <c r="E13" s="3">
        <f>+BOP!E21/'Exchange Rate'!$B77</f>
        <v>234240181425.71152</v>
      </c>
      <c r="F13" s="3">
        <f>+BOP!F21/'Exchange Rate'!$B77</f>
        <v>243927357867.13998</v>
      </c>
      <c r="G13" s="3">
        <f>+BOP!G21/'Exchange Rate'!$B77</f>
        <v>230497507717.14014</v>
      </c>
      <c r="H13" s="3">
        <f>+BOP!H21/'Exchange Rate'!$B77</f>
        <v>32937247618.571041</v>
      </c>
      <c r="I13" s="3">
        <f>+BOP!I21/'Exchange Rate'!$B77</f>
        <v>67508588869.999207</v>
      </c>
      <c r="J13" s="3">
        <f>+BOP!J21/'Exchange Rate'!$B77</f>
        <v>114929325387.7831</v>
      </c>
      <c r="K13" s="3">
        <f>+BOP!K21/'Exchange Rate'!$B77</f>
        <v>86519729463.088257</v>
      </c>
      <c r="L13" s="3">
        <f>+BOP!L21/'Exchange Rate'!$B77</f>
        <v>134818905985.71269</v>
      </c>
      <c r="M13" s="3">
        <f>+BOP!M21/'Exchange Rate'!$B77</f>
        <v>40543865764.28524</v>
      </c>
      <c r="N13" s="3">
        <f>+BOP!N21/'Exchange Rate'!$B77</f>
        <v>52199866597.142242</v>
      </c>
      <c r="O13" s="3">
        <f>+BOP!O21/'Exchange Rate'!$B77</f>
        <v>130631062738.56989</v>
      </c>
      <c r="P13" s="3">
        <f>+BOP!P21/'Exchange Rate'!$B77</f>
        <v>82619039388.57045</v>
      </c>
      <c r="Q13" s="3">
        <f>+BOP!Q21/'Exchange Rate'!$B77</f>
        <v>-90087196974.284653</v>
      </c>
      <c r="R13" s="3">
        <f>+BOP!R21/'Exchange Rate'!$B77</f>
        <v>126710036486.28769</v>
      </c>
      <c r="S13" s="3">
        <f>+BOP!S21/'Exchange Rate'!$B77</f>
        <v>60129350604.444054</v>
      </c>
      <c r="T13" s="3">
        <f>+BOP!T21/'Exchange Rate'!$B77</f>
        <v>3422566212.6499171</v>
      </c>
      <c r="U13" s="3">
        <f>+BOP!U21/'Exchange Rate'!$B77</f>
        <v>138295372784.28409</v>
      </c>
      <c r="V13" s="3">
        <f>+BOP!V21/'Exchange Rate'!$B77</f>
        <v>119381673147.07178</v>
      </c>
      <c r="W13" s="3">
        <f>+BOP!W21/'Exchange Rate'!$B77</f>
        <v>-117738.57142857004</v>
      </c>
      <c r="X13" s="3">
        <f>+BOP!X21/'Exchange Rate'!$B77</f>
        <v>73306215093.544113</v>
      </c>
    </row>
    <row r="14" spans="1:24" x14ac:dyDescent="0.2">
      <c r="A14" s="4">
        <v>43101</v>
      </c>
      <c r="B14" s="3">
        <f>+BOP!B22/'Exchange Rate'!$B78</f>
        <v>675562158385.72241</v>
      </c>
      <c r="C14" s="3">
        <f>+BOP!C22/'Exchange Rate'!$B78</f>
        <v>577431154764.2926</v>
      </c>
      <c r="D14" s="3">
        <f>+BOP!D22/'Exchange Rate'!$B78</f>
        <v>290272069971.43207</v>
      </c>
      <c r="E14" s="3">
        <f>+BOP!E22/'Exchange Rate'!$B78</f>
        <v>246071736842.86011</v>
      </c>
      <c r="F14" s="3">
        <f>+BOP!F22/'Exchange Rate'!$B78</f>
        <v>267365538835.7175</v>
      </c>
      <c r="G14" s="3">
        <f>+BOP!G22/'Exchange Rate'!$B78</f>
        <v>244639333435.71722</v>
      </c>
      <c r="H14" s="3">
        <f>+BOP!H22/'Exchange Rate'!$B78</f>
        <v>32584381050.000393</v>
      </c>
      <c r="I14" s="3">
        <f>+BOP!I22/'Exchange Rate'!$B78</f>
        <v>77802995292.858078</v>
      </c>
      <c r="J14" s="3">
        <f>+BOP!J22/'Exchange Rate'!$B78</f>
        <v>16419443604.249815</v>
      </c>
      <c r="K14" s="3">
        <f>+BOP!K22/'Exchange Rate'!$B78</f>
        <v>-124662846034.18295</v>
      </c>
      <c r="L14" s="3">
        <f>+BOP!L22/'Exchange Rate'!$B78</f>
        <v>251627785414.28873</v>
      </c>
      <c r="M14" s="3">
        <f>+BOP!M22/'Exchange Rate'!$B78</f>
        <v>198968245414.28812</v>
      </c>
      <c r="N14" s="3">
        <f>+BOP!N22/'Exchange Rate'!$B78</f>
        <v>79316403921.42952</v>
      </c>
      <c r="O14" s="3">
        <f>+BOP!O22/'Exchange Rate'!$B78</f>
        <v>71715680307.143723</v>
      </c>
      <c r="P14" s="3">
        <f>+BOP!P22/'Exchange Rate'!$B78</f>
        <v>172311381492.85922</v>
      </c>
      <c r="Q14" s="3">
        <f>+BOP!Q22/'Exchange Rate'!$B78</f>
        <v>127252565107.14438</v>
      </c>
      <c r="R14" s="3">
        <f>+BOP!R22/'Exchange Rate'!$B78</f>
        <v>-106676851804.60435</v>
      </c>
      <c r="S14" s="3">
        <f>+BOP!S22/'Exchange Rate'!$B78</f>
        <v>7331270682.8469</v>
      </c>
      <c r="T14" s="3">
        <f>+BOP!T22/'Exchange Rate'!$B78</f>
        <v>18979981322.132755</v>
      </c>
      <c r="U14" s="3">
        <f>+BOP!U22/'Exchange Rate'!$B78</f>
        <v>119838804985.71573</v>
      </c>
      <c r="V14" s="3">
        <f>+BOP!V22/'Exchange Rate'!$B78</f>
        <v>149359606357.65637</v>
      </c>
      <c r="W14" s="3">
        <f>+BOP!W22/'Exchange Rate'!$B78</f>
        <v>122921.42857143005</v>
      </c>
      <c r="X14" s="3">
        <f>+BOP!X22/'Exchange Rate'!$B78</f>
        <v>-50645917884.541496</v>
      </c>
    </row>
    <row r="15" spans="1:24" x14ac:dyDescent="0.2">
      <c r="A15" s="4">
        <v>43191</v>
      </c>
      <c r="B15" s="3">
        <f>+BOP!B23/'Exchange Rate'!$B79</f>
        <v>664462664073.82324</v>
      </c>
      <c r="C15" s="3">
        <f>+BOP!C23/'Exchange Rate'!$B79</f>
        <v>572037437196.20227</v>
      </c>
      <c r="D15" s="3">
        <f>+BOP!D23/'Exchange Rate'!$B79</f>
        <v>289859964744.29169</v>
      </c>
      <c r="E15" s="3">
        <f>+BOP!E23/'Exchange Rate'!$B79</f>
        <v>245114254805.24313</v>
      </c>
      <c r="F15" s="3">
        <f>+BOP!F23/'Exchange Rate'!$B79</f>
        <v>279947359727.62482</v>
      </c>
      <c r="G15" s="3">
        <f>+BOP!G23/'Exchange Rate'!$B79</f>
        <v>256492273958.57672</v>
      </c>
      <c r="H15" s="3">
        <f>+BOP!H23/'Exchange Rate'!$B79</f>
        <v>32934822295.714966</v>
      </c>
      <c r="I15" s="3">
        <f>+BOP!I23/'Exchange Rate'!$B79</f>
        <v>73162638647.144363</v>
      </c>
      <c r="J15" s="3">
        <f>+BOP!J23/'Exchange Rate'!$B79</f>
        <v>103365690486.65216</v>
      </c>
      <c r="K15" s="3">
        <f>+BOP!K23/'Exchange Rate'!$B79</f>
        <v>-20665411525.045891</v>
      </c>
      <c r="L15" s="3">
        <f>+BOP!L23/'Exchange Rate'!$B79</f>
        <v>1898044328.5714676</v>
      </c>
      <c r="M15" s="3">
        <f>+BOP!M23/'Exchange Rate'!$B79</f>
        <v>-34504610998.095947</v>
      </c>
      <c r="N15" s="3">
        <f>+BOP!N23/'Exchange Rate'!$B79</f>
        <v>16123368272.857475</v>
      </c>
      <c r="O15" s="3">
        <f>+BOP!O23/'Exchange Rate'!$B79</f>
        <v>56219167479.524971</v>
      </c>
      <c r="P15" s="3">
        <f>+BOP!P23/'Exchange Rate'!$B79</f>
        <v>-14225323944.286007</v>
      </c>
      <c r="Q15" s="3">
        <f>+BOP!Q23/'Exchange Rate'!$B79</f>
        <v>-90723778477.620911</v>
      </c>
      <c r="R15" s="3">
        <f>+BOP!R23/'Exchange Rate'!$B79</f>
        <v>162148323685.71536</v>
      </c>
      <c r="S15" s="3">
        <f>+BOP!S23/'Exchange Rate'!$B79</f>
        <v>240956681972.00687</v>
      </c>
      <c r="T15" s="3">
        <f>+BOP!T23/'Exchange Rate'!$B79</f>
        <v>9896737857.7989712</v>
      </c>
      <c r="U15" s="3">
        <f>+BOP!U23/'Exchange Rate'!$B79</f>
        <v>120398206234.28819</v>
      </c>
      <c r="V15" s="3">
        <f>+BOP!V23/'Exchange Rate'!$B79</f>
        <v>117590828356.02336</v>
      </c>
      <c r="W15" s="3">
        <f>+BOP!W23/'Exchange Rate'!$B79</f>
        <v>0</v>
      </c>
      <c r="X15" s="3">
        <f>+BOP!X23/'Exchange Rate'!$B79</f>
        <v>-26068691446.150436</v>
      </c>
    </row>
    <row r="16" spans="1:24" x14ac:dyDescent="0.2">
      <c r="A16" s="4">
        <v>43282</v>
      </c>
      <c r="B16" s="3">
        <f>+BOP!B24/'Exchange Rate'!$B80</f>
        <v>658421710289.51697</v>
      </c>
      <c r="C16" s="3">
        <f>+BOP!C24/'Exchange Rate'!$B80</f>
        <v>577814259829.82727</v>
      </c>
      <c r="D16" s="3">
        <f>+BOP!D24/'Exchange Rate'!$B80</f>
        <v>290767132780.6059</v>
      </c>
      <c r="E16" s="3">
        <f>+BOP!E24/'Exchange Rate'!$B80</f>
        <v>253314725832.91479</v>
      </c>
      <c r="F16" s="3">
        <f>+BOP!F24/'Exchange Rate'!$B80</f>
        <v>268625720068.6066</v>
      </c>
      <c r="G16" s="3">
        <f>+BOP!G24/'Exchange Rate'!$B80</f>
        <v>244779144830.76123</v>
      </c>
      <c r="H16" s="3">
        <f>+BOP!H24/'Exchange Rate'!$B80</f>
        <v>31944556391.075878</v>
      </c>
      <c r="I16" s="3">
        <f>+BOP!I24/'Exchange Rate'!$B80</f>
        <v>76166794644.920593</v>
      </c>
      <c r="J16" s="3">
        <f>+BOP!J24/'Exchange Rate'!$B80</f>
        <v>-129241431283.12598</v>
      </c>
      <c r="K16" s="3">
        <f>+BOP!K24/'Exchange Rate'!$B80</f>
        <v>-98333965090.204788</v>
      </c>
      <c r="L16" s="3">
        <f>+BOP!L24/'Exchange Rate'!$B80</f>
        <v>69799792431.690018</v>
      </c>
      <c r="M16" s="3">
        <f>+BOP!M24/'Exchange Rate'!$B80</f>
        <v>-39755184574.15255</v>
      </c>
      <c r="N16" s="3">
        <f>+BOP!N24/'Exchange Rate'!$B80</f>
        <v>17453058869.537891</v>
      </c>
      <c r="O16" s="3">
        <f>+BOP!O24/'Exchange Rate'!$B80</f>
        <v>-62555962458.459496</v>
      </c>
      <c r="P16" s="3">
        <f>+BOP!P24/'Exchange Rate'!$B80</f>
        <v>52346733562.152138</v>
      </c>
      <c r="Q16" s="3">
        <f>+BOP!Q24/'Exchange Rate'!$B80</f>
        <v>22800777884.306946</v>
      </c>
      <c r="R16" s="3">
        <f>+BOP!R24/'Exchange Rate'!$B80</f>
        <v>56783694345.804924</v>
      </c>
      <c r="S16" s="3">
        <f>+BOP!S24/'Exchange Rate'!$B80</f>
        <v>73812003917.62114</v>
      </c>
      <c r="T16" s="3">
        <f>+BOP!T24/'Exchange Rate'!$B80</f>
        <v>-6416129678.2638454</v>
      </c>
      <c r="U16" s="3">
        <f>+BOP!U24/'Exchange Rate'!$B80</f>
        <v>97684194391.381424</v>
      </c>
      <c r="V16" s="3">
        <f>+BOP!V24/'Exchange Rate'!$B80</f>
        <v>95753133908.762817</v>
      </c>
      <c r="W16" s="3">
        <f>+BOP!W24/'Exchange Rate'!$B80</f>
        <v>0</v>
      </c>
      <c r="X16" s="3">
        <f>+BOP!X24/'Exchange Rate'!$B80</f>
        <v>-40550062345.921509</v>
      </c>
    </row>
    <row r="17" spans="1:24" x14ac:dyDescent="0.2">
      <c r="A17" s="4">
        <v>43374</v>
      </c>
      <c r="B17" s="3">
        <f>+BOP!B25/'Exchange Rate'!$B81</f>
        <v>644590337690.00012</v>
      </c>
      <c r="C17" s="3">
        <f>+BOP!C25/'Exchange Rate'!$B81</f>
        <v>575517075405.00012</v>
      </c>
      <c r="D17" s="3">
        <f>+BOP!D25/'Exchange Rate'!$B81</f>
        <v>288671667702.50006</v>
      </c>
      <c r="E17" s="3">
        <f>+BOP!E25/'Exchange Rate'!$B81</f>
        <v>256241969893.75006</v>
      </c>
      <c r="F17" s="3">
        <f>+BOP!F25/'Exchange Rate'!$B81</f>
        <v>257795432306.25006</v>
      </c>
      <c r="G17" s="3">
        <f>+BOP!G25/'Exchange Rate'!$B81</f>
        <v>228935844515.00006</v>
      </c>
      <c r="H17" s="3">
        <f>+BOP!H25/'Exchange Rate'!$B81</f>
        <v>32007146901.250008</v>
      </c>
      <c r="I17" s="3">
        <f>+BOP!I25/'Exchange Rate'!$B81</f>
        <v>80423239902.500015</v>
      </c>
      <c r="J17" s="3">
        <f>+BOP!J25/'Exchange Rate'!$B81</f>
        <v>-214884603687.64365</v>
      </c>
      <c r="K17" s="3">
        <f>+BOP!K25/'Exchange Rate'!$B81</f>
        <v>-128349085374.20442</v>
      </c>
      <c r="L17" s="3">
        <f>+BOP!L25/'Exchange Rate'!$B81</f>
        <v>-49114523310.000015</v>
      </c>
      <c r="M17" s="3">
        <f>+BOP!M25/'Exchange Rate'!$B81</f>
        <v>-112612556238.75003</v>
      </c>
      <c r="N17" s="3">
        <f>+BOP!N25/'Exchange Rate'!$B81</f>
        <v>-49841488931.250015</v>
      </c>
      <c r="O17" s="3">
        <f>+BOP!O25/'Exchange Rate'!$B81</f>
        <v>52608615255.000015</v>
      </c>
      <c r="P17" s="3">
        <f>+BOP!P25/'Exchange Rate'!$B81</f>
        <v>726965621.25000012</v>
      </c>
      <c r="Q17" s="3">
        <f>+BOP!Q25/'Exchange Rate'!$B81</f>
        <v>-165221171493.75003</v>
      </c>
      <c r="R17" s="3">
        <f>+BOP!R25/'Exchange Rate'!$B81</f>
        <v>98610184992.154205</v>
      </c>
      <c r="S17" s="3">
        <f>+BOP!S25/'Exchange Rate'!$B81</f>
        <v>25454551904.241737</v>
      </c>
      <c r="T17" s="3">
        <f>+BOP!T25/'Exchange Rate'!$B81</f>
        <v>8071521450.0430737</v>
      </c>
      <c r="U17" s="3">
        <f>+BOP!U25/'Exchange Rate'!$B81</f>
        <v>81946454883.750015</v>
      </c>
      <c r="V17" s="3">
        <f>+BOP!V25/'Exchange Rate'!$B81</f>
        <v>5076718498.6573544</v>
      </c>
      <c r="W17" s="3">
        <f>+BOP!W25/'Exchange Rate'!$B81</f>
        <v>0</v>
      </c>
      <c r="X17" s="3">
        <f>+BOP!X25/'Exchange Rate'!$B81</f>
        <v>53112950654.608963</v>
      </c>
    </row>
    <row r="18" spans="1:24" x14ac:dyDescent="0.2">
      <c r="A18" s="4">
        <v>43466</v>
      </c>
      <c r="B18" s="3">
        <f>+BOP!B26/'Exchange Rate'!$B82</f>
        <v>653646451931.41272</v>
      </c>
      <c r="C18" s="3">
        <f>+BOP!C26/'Exchange Rate'!$B82</f>
        <v>568090266719.98621</v>
      </c>
      <c r="D18" s="3">
        <f>+BOP!D26/'Exchange Rate'!$B82</f>
        <v>290616309325.70721</v>
      </c>
      <c r="E18" s="3">
        <f>+BOP!E26/'Exchange Rate'!$B82</f>
        <v>246481821691.42258</v>
      </c>
      <c r="F18" s="3">
        <f>+BOP!F26/'Exchange Rate'!$B82</f>
        <v>261721489142.8508</v>
      </c>
      <c r="G18" s="3">
        <f>+BOP!G26/'Exchange Rate'!$B82</f>
        <v>229137910514.28015</v>
      </c>
      <c r="H18" s="3">
        <f>+BOP!H26/'Exchange Rate'!$B82</f>
        <v>33612928274.284897</v>
      </c>
      <c r="I18" s="3">
        <f>+BOP!I26/'Exchange Rate'!$B82</f>
        <v>80991406262.855179</v>
      </c>
      <c r="J18" s="3">
        <f>+BOP!J26/'Exchange Rate'!$B82</f>
        <v>120444668754.25505</v>
      </c>
      <c r="K18" s="3">
        <f>+BOP!K26/'Exchange Rate'!$B82</f>
        <v>-6237760638.8322687</v>
      </c>
      <c r="L18" s="3">
        <f>+BOP!L26/'Exchange Rate'!$B82</f>
        <v>86545896434.283615</v>
      </c>
      <c r="M18" s="3">
        <f>+BOP!M26/'Exchange Rate'!$B82</f>
        <v>192334145988.56677</v>
      </c>
      <c r="N18" s="3">
        <f>+BOP!N26/'Exchange Rate'!$B82</f>
        <v>-11432675199.999722</v>
      </c>
      <c r="O18" s="3">
        <f>+BOP!O26/'Exchange Rate'!$B82</f>
        <v>33259135474.284908</v>
      </c>
      <c r="P18" s="3">
        <f>+BOP!P26/'Exchange Rate'!$B82</f>
        <v>97978571634.28334</v>
      </c>
      <c r="Q18" s="3">
        <f>+BOP!Q26/'Exchange Rate'!$B82</f>
        <v>159075010514.28186</v>
      </c>
      <c r="R18" s="3">
        <f>+BOP!R26/'Exchange Rate'!$B82</f>
        <v>-34469396603.959793</v>
      </c>
      <c r="S18" s="3">
        <f>+BOP!S26/'Exchange Rate'!$B82</f>
        <v>-83574953995.10788</v>
      </c>
      <c r="T18" s="3">
        <f>+BOP!T26/'Exchange Rate'!$B82</f>
        <v>7687062930.6042051</v>
      </c>
      <c r="U18" s="3">
        <f>+BOP!U26/'Exchange Rate'!$B82</f>
        <v>114895773485.7115</v>
      </c>
      <c r="V18" s="3">
        <f>+BOP!V26/'Exchange Rate'!$B82</f>
        <v>133357843398.11899</v>
      </c>
      <c r="W18" s="3">
        <f>+BOP!W26/'Exchange Rate'!$B82</f>
        <v>0</v>
      </c>
      <c r="X18" s="3">
        <f>+BOP!X26/'Exchange Rate'!$B82</f>
        <v>-55671043237.562508</v>
      </c>
    </row>
    <row r="19" spans="1:24" x14ac:dyDescent="0.2">
      <c r="A19" s="4">
        <v>43556</v>
      </c>
      <c r="B19" s="3">
        <f>+BOP!B27/'Exchange Rate'!$B83</f>
        <v>638513533540.00012</v>
      </c>
      <c r="C19" s="3">
        <f>+BOP!C27/'Exchange Rate'!$B83</f>
        <v>553559790880.00012</v>
      </c>
      <c r="D19" s="3">
        <f>+BOP!D27/'Exchange Rate'!$B83</f>
        <v>297096728550.00006</v>
      </c>
      <c r="E19" s="3">
        <f>+BOP!E27/'Exchange Rate'!$B83</f>
        <v>302801865820.00006</v>
      </c>
      <c r="F19" s="3">
        <f>+BOP!F27/'Exchange Rate'!$B83</f>
        <v>262405412670.00006</v>
      </c>
      <c r="G19" s="3">
        <f>+BOP!G27/'Exchange Rate'!$B83</f>
        <v>245228084990.00006</v>
      </c>
      <c r="H19" s="3">
        <f>+BOP!H27/'Exchange Rate'!$B83</f>
        <v>34280154050.000008</v>
      </c>
      <c r="I19" s="3">
        <f>+BOP!I27/'Exchange Rate'!$B83</f>
        <v>73176018220.000015</v>
      </c>
      <c r="J19" s="3">
        <f>+BOP!J27/'Exchange Rate'!$B83</f>
        <v>-34144561411.88707</v>
      </c>
      <c r="K19" s="3">
        <f>+BOP!K27/'Exchange Rate'!$B83</f>
        <v>67468444263.275284</v>
      </c>
      <c r="L19" s="3">
        <f>+BOP!L27/'Exchange Rate'!$B83</f>
        <v>76417667980.000015</v>
      </c>
      <c r="M19" s="3">
        <f>+BOP!M27/'Exchange Rate'!$B83</f>
        <v>131103876920.00003</v>
      </c>
      <c r="N19" s="3">
        <f>+BOP!N27/'Exchange Rate'!$B83</f>
        <v>10605143490.000002</v>
      </c>
      <c r="O19" s="3">
        <f>+BOP!O27/'Exchange Rate'!$B83</f>
        <v>44527736200.000008</v>
      </c>
      <c r="P19" s="3">
        <f>+BOP!P27/'Exchange Rate'!$B83</f>
        <v>65812524490.000015</v>
      </c>
      <c r="Q19" s="3">
        <f>+BOP!Q27/'Exchange Rate'!$B83</f>
        <v>86576140720.000015</v>
      </c>
      <c r="R19" s="3">
        <f>+BOP!R27/'Exchange Rate'!$B83</f>
        <v>289576528529.68597</v>
      </c>
      <c r="S19" s="3">
        <f>+BOP!S27/'Exchange Rate'!$B83</f>
        <v>153330788525.88928</v>
      </c>
      <c r="T19" s="3">
        <f>+BOP!T27/'Exchange Rate'!$B83</f>
        <v>4746939101.4663496</v>
      </c>
      <c r="U19" s="3">
        <f>+BOP!U27/'Exchange Rate'!$B83</f>
        <v>57529956530.000008</v>
      </c>
      <c r="V19" s="3">
        <f>+BOP!V27/'Exchange Rate'!$B83</f>
        <v>414656600.02804655</v>
      </c>
      <c r="W19" s="3">
        <f>+BOP!W27/'Exchange Rate'!$B83</f>
        <v>112370.00000000003</v>
      </c>
      <c r="X19" s="3">
        <f>+BOP!X27/'Exchange Rate'!$B83</f>
        <v>-15721192109.92732</v>
      </c>
    </row>
    <row r="20" spans="1:24" x14ac:dyDescent="0.2">
      <c r="A20" s="4">
        <v>43647</v>
      </c>
      <c r="B20" s="3">
        <f>+BOP!B28/'Exchange Rate'!$B84</f>
        <v>641060604639.98657</v>
      </c>
      <c r="C20" s="3">
        <f>+BOP!C28/'Exchange Rate'!$B84</f>
        <v>551379668268.77625</v>
      </c>
      <c r="D20" s="3">
        <f>+BOP!D28/'Exchange Rate'!$B84</f>
        <v>304250575675.14514</v>
      </c>
      <c r="E20" s="3">
        <f>+BOP!E28/'Exchange Rate'!$B84</f>
        <v>262016556129.08539</v>
      </c>
      <c r="F20" s="3">
        <f>+BOP!F28/'Exchange Rate'!$B84</f>
        <v>257277902293.93399</v>
      </c>
      <c r="G20" s="3">
        <f>+BOP!G28/'Exchange Rate'!$B84</f>
        <v>230746066497.57092</v>
      </c>
      <c r="H20" s="3">
        <f>+BOP!H28/'Exchange Rate'!$B84</f>
        <v>34547606344.241699</v>
      </c>
      <c r="I20" s="3">
        <f>+BOP!I28/'Exchange Rate'!$B84</f>
        <v>80086541163.634674</v>
      </c>
      <c r="J20" s="3">
        <f>+BOP!J28/'Exchange Rate'!$B84</f>
        <v>206394819870.685</v>
      </c>
      <c r="K20" s="3">
        <f>+BOP!K28/'Exchange Rate'!$B84</f>
        <v>98929128817.311157</v>
      </c>
      <c r="L20" s="3">
        <f>+BOP!L28/'Exchange Rate'!$B84</f>
        <v>185332558783.63248</v>
      </c>
      <c r="M20" s="3">
        <f>+BOP!M28/'Exchange Rate'!$B84</f>
        <v>254581441915.14618</v>
      </c>
      <c r="N20" s="3">
        <f>+BOP!N28/'Exchange Rate'!$B84</f>
        <v>-15629907492.120884</v>
      </c>
      <c r="O20" s="3">
        <f>+BOP!O28/'Exchange Rate'!$B84</f>
        <v>159606325273.633</v>
      </c>
      <c r="P20" s="3">
        <f>+BOP!P28/'Exchange Rate'!$B84</f>
        <v>200962466275.75336</v>
      </c>
      <c r="Q20" s="3">
        <f>+BOP!Q28/'Exchange Rate'!$B84</f>
        <v>94975116641.513153</v>
      </c>
      <c r="R20" s="3">
        <f>+BOP!R28/'Exchange Rate'!$B84</f>
        <v>131961682602.43596</v>
      </c>
      <c r="S20" s="3">
        <f>+BOP!S28/'Exchange Rate'!$B84</f>
        <v>78707257754.595078</v>
      </c>
      <c r="T20" s="3">
        <f>+BOP!T28/'Exchange Rate'!$B84</f>
        <v>-5622031593.7035065</v>
      </c>
      <c r="U20" s="3">
        <f>+BOP!U28/'Exchange Rate'!$B84</f>
        <v>112907968088.48248</v>
      </c>
      <c r="V20" s="3">
        <f>+BOP!V28/'Exchange Rate'!$B84</f>
        <v>90164460391.337372</v>
      </c>
      <c r="W20" s="3">
        <f>+BOP!W28/'Exchange Rate'!$B84</f>
        <v>-111194.24242424009</v>
      </c>
      <c r="X20" s="3">
        <f>+BOP!X28/'Exchange Rate'!$B84</f>
        <v>-4315259215.3398075</v>
      </c>
    </row>
    <row r="21" spans="1:24" x14ac:dyDescent="0.2">
      <c r="A21" s="4">
        <v>43739</v>
      </c>
      <c r="B21" s="3">
        <f>+BOP!B29/'Exchange Rate'!$B85</f>
        <v>643358151970.62561</v>
      </c>
      <c r="C21" s="3">
        <f>+BOP!C29/'Exchange Rate'!$B85</f>
        <v>549712905550.62549</v>
      </c>
      <c r="D21" s="3">
        <f>+BOP!D29/'Exchange Rate'!$B85</f>
        <v>298684755949.37524</v>
      </c>
      <c r="E21" s="3">
        <f>+BOP!E29/'Exchange Rate'!$B85</f>
        <v>313124410636.25024</v>
      </c>
      <c r="F21" s="3">
        <f>+BOP!F29/'Exchange Rate'!$B85</f>
        <v>236746700397.50021</v>
      </c>
      <c r="G21" s="3">
        <f>+BOP!G29/'Exchange Rate'!$B85</f>
        <v>230219644790.00021</v>
      </c>
      <c r="H21" s="3">
        <f>+BOP!H29/'Exchange Rate'!$B85</f>
        <v>35344034899.375031</v>
      </c>
      <c r="I21" s="3">
        <f>+BOP!I29/'Exchange Rate'!$B85</f>
        <v>69338507280.000061</v>
      </c>
      <c r="J21" s="3">
        <f>+BOP!J29/'Exchange Rate'!$B85</f>
        <v>-224865903890.31232</v>
      </c>
      <c r="K21" s="3">
        <f>+BOP!K29/'Exchange Rate'!$B85</f>
        <v>-192932960019.3862</v>
      </c>
      <c r="L21" s="3">
        <f>+BOP!L29/'Exchange Rate'!$B85</f>
        <v>169163399366.25015</v>
      </c>
      <c r="M21" s="3">
        <f>+BOP!M29/'Exchange Rate'!$B85</f>
        <v>51134248500.625046</v>
      </c>
      <c r="N21" s="3">
        <f>+BOP!N29/'Exchange Rate'!$B85</f>
        <v>99255728763.125092</v>
      </c>
      <c r="O21" s="3">
        <f>+BOP!O29/'Exchange Rate'!$B85</f>
        <v>120325289228.12511</v>
      </c>
      <c r="P21" s="3">
        <f>+BOP!P29/'Exchange Rate'!$B85</f>
        <v>69907670603.125061</v>
      </c>
      <c r="Q21" s="3">
        <f>+BOP!Q29/'Exchange Rate'!$B85</f>
        <v>-69191040727.500061</v>
      </c>
      <c r="R21" s="3">
        <f>+BOP!R29/'Exchange Rate'!$B85</f>
        <v>-194563164391.78421</v>
      </c>
      <c r="S21" s="3">
        <f>+BOP!S29/'Exchange Rate'!$B85</f>
        <v>-209665860021.82162</v>
      </c>
      <c r="T21" s="3">
        <f>+BOP!T29/'Exchange Rate'!$B85</f>
        <v>-50793910.555388644</v>
      </c>
      <c r="U21" s="3">
        <f>+BOP!U29/'Exchange Rate'!$B85</f>
        <v>51738285670.625046</v>
      </c>
      <c r="V21" s="3">
        <f>+BOP!V29/'Exchange Rate'!$B85</f>
        <v>17439636867.982582</v>
      </c>
      <c r="W21" s="3">
        <f>+BOP!W29/'Exchange Rate'!$B85</f>
        <v>-110710.6250000001</v>
      </c>
      <c r="X21" s="3">
        <f>+BOP!X29/'Exchange Rate'!$B85</f>
        <v>83708471846.198456</v>
      </c>
    </row>
    <row r="22" spans="1:24" x14ac:dyDescent="0.2">
      <c r="A22" s="4">
        <v>43831</v>
      </c>
      <c r="B22" s="3">
        <f>+BOP!B30/'Exchange Rate'!$B86</f>
        <v>618196489596.56299</v>
      </c>
      <c r="C22" s="3">
        <f>+BOP!C30/'Exchange Rate'!$B86</f>
        <v>525670005009.06293</v>
      </c>
      <c r="D22" s="3">
        <f>+BOP!D30/'Exchange Rate'!$B86</f>
        <v>293042839951.71899</v>
      </c>
      <c r="E22" s="3">
        <f>+BOP!E30/'Exchange Rate'!$B86</f>
        <v>335433978097.34406</v>
      </c>
      <c r="F22" s="3">
        <f>+BOP!F30/'Exchange Rate'!$B86</f>
        <v>217312638094.68768</v>
      </c>
      <c r="G22" s="3">
        <f>+BOP!G30/'Exchange Rate'!$B86</f>
        <v>204033843754.84393</v>
      </c>
      <c r="H22" s="3">
        <f>+BOP!H30/'Exchange Rate'!$B86</f>
        <v>35252511236.250031</v>
      </c>
      <c r="I22" s="3">
        <f>+BOP!I30/'Exchange Rate'!$B86</f>
        <v>77874436316.093811</v>
      </c>
      <c r="J22" s="3">
        <f>+BOP!J30/'Exchange Rate'!$B86</f>
        <v>-147561202866.18109</v>
      </c>
      <c r="K22" s="3">
        <f>+BOP!K30/'Exchange Rate'!$B86</f>
        <v>-75995492735.132751</v>
      </c>
      <c r="L22" s="3">
        <f>+BOP!L30/'Exchange Rate'!$B86</f>
        <v>-138066271040.15637</v>
      </c>
      <c r="M22" s="3">
        <f>+BOP!M30/'Exchange Rate'!$B86</f>
        <v>94943627628.593826</v>
      </c>
      <c r="N22" s="3">
        <f>+BOP!N30/'Exchange Rate'!$B86</f>
        <v>-58428238820.625053</v>
      </c>
      <c r="O22" s="3">
        <f>+BOP!O30/'Exchange Rate'!$B86</f>
        <v>-96359444272.343826</v>
      </c>
      <c r="P22" s="3">
        <f>+BOP!P30/'Exchange Rate'!$B86</f>
        <v>-79638032219.531311</v>
      </c>
      <c r="Q22" s="3">
        <f>+BOP!Q30/'Exchange Rate'!$B86</f>
        <v>191303071900.93765</v>
      </c>
      <c r="R22" s="3">
        <f>+BOP!R30/'Exchange Rate'!$B86</f>
        <v>595270310594.14453</v>
      </c>
      <c r="S22" s="3">
        <f>+BOP!S30/'Exchange Rate'!$B86</f>
        <v>398006780366.80597</v>
      </c>
      <c r="T22" s="3">
        <f>+BOP!T30/'Exchange Rate'!$B86</f>
        <v>9513364420.4773922</v>
      </c>
      <c r="U22" s="3">
        <f>+BOP!U30/'Exchange Rate'!$B86</f>
        <v>20792215701.875019</v>
      </c>
      <c r="V22" s="3">
        <f>+BOP!V30/'Exchange Rate'!$B86</f>
        <v>-13111859469.965183</v>
      </c>
      <c r="W22" s="3">
        <f>+BOP!W30/'Exchange Rate'!$B86</f>
        <v>0</v>
      </c>
      <c r="X22" s="3">
        <f>+BOP!X30/'Exchange Rate'!$B86</f>
        <v>-84686854682.017349</v>
      </c>
    </row>
    <row r="23" spans="1:24" x14ac:dyDescent="0.2">
      <c r="A23" s="4">
        <v>43922</v>
      </c>
      <c r="B23" s="3">
        <f>+BOP!B31/'Exchange Rate'!$B87</f>
        <v>490847413854.83588</v>
      </c>
      <c r="C23" s="3">
        <f>+BOP!C31/'Exchange Rate'!$B87</f>
        <v>425782327727.09436</v>
      </c>
      <c r="D23" s="3">
        <f>+BOP!D31/'Exchange Rate'!$B87</f>
        <v>230851738864.5148</v>
      </c>
      <c r="E23" s="3">
        <f>+BOP!E31/'Exchange Rate'!$B87</f>
        <v>218419871143.22455</v>
      </c>
      <c r="F23" s="3">
        <f>+BOP!F31/'Exchange Rate'!$B87</f>
        <v>197641606582.5795</v>
      </c>
      <c r="G23" s="3">
        <f>+BOP!G31/'Exchange Rate'!$B87</f>
        <v>184719720260.6441</v>
      </c>
      <c r="H23" s="3">
        <f>+BOP!H31/'Exchange Rate'!$B87</f>
        <v>32787410009.677231</v>
      </c>
      <c r="I23" s="3">
        <f>+BOP!I31/'Exchange Rate'!$B87</f>
        <v>79121868305.160843</v>
      </c>
      <c r="J23" s="3">
        <f>+BOP!J31/'Exchange Rate'!$B87</f>
        <v>40933532784.063774</v>
      </c>
      <c r="K23" s="3">
        <f>+BOP!K31/'Exchange Rate'!$B87</f>
        <v>128411782593.97711</v>
      </c>
      <c r="L23" s="3">
        <f>+BOP!L31/'Exchange Rate'!$B87</f>
        <v>414258905368.3847</v>
      </c>
      <c r="M23" s="3">
        <f>+BOP!M31/'Exchange Rate'!$B87</f>
        <v>259155407086.45013</v>
      </c>
      <c r="N23" s="3">
        <f>+BOP!N31/'Exchange Rate'!$B87</f>
        <v>110391861758.06389</v>
      </c>
      <c r="O23" s="3">
        <f>+BOP!O31/'Exchange Rate'!$B87</f>
        <v>143949269528.38626</v>
      </c>
      <c r="P23" s="3">
        <f>+BOP!P31/'Exchange Rate'!$B87</f>
        <v>303867043610.32086</v>
      </c>
      <c r="Q23" s="3">
        <f>+BOP!Q31/'Exchange Rate'!$B87</f>
        <v>115206137558.06386</v>
      </c>
      <c r="R23" s="3">
        <f>+BOP!R31/'Exchange Rate'!$B87</f>
        <v>-355326767838.89001</v>
      </c>
      <c r="S23" s="3">
        <f>+BOP!S31/'Exchange Rate'!$B87</f>
        <v>-241244658045.98047</v>
      </c>
      <c r="T23" s="3">
        <f>+BOP!T31/'Exchange Rate'!$B87</f>
        <v>5458253126.3631849</v>
      </c>
      <c r="U23" s="3">
        <f>+BOP!U31/'Exchange Rate'!$B87</f>
        <v>44084602158.064262</v>
      </c>
      <c r="V23" s="3">
        <f>+BOP!V31/'Exchange Rate'!$B87</f>
        <v>11003786826.874676</v>
      </c>
      <c r="W23" s="3">
        <f>+BOP!W31/'Exchange Rate'!$B87</f>
        <v>-220282.58064516002</v>
      </c>
      <c r="X23" s="3">
        <f>+BOP!X31/'Exchange Rate'!$B87</f>
        <v>-52002395021.399826</v>
      </c>
    </row>
    <row r="24" spans="1:24" x14ac:dyDescent="0.2">
      <c r="A24" s="4">
        <v>44013</v>
      </c>
      <c r="B24" s="3">
        <f>+BOP!B32/'Exchange Rate'!$B88</f>
        <v>615677606664.54236</v>
      </c>
      <c r="C24" s="3">
        <f>+BOP!C32/'Exchange Rate'!$B88</f>
        <v>506754191422.57318</v>
      </c>
      <c r="D24" s="3">
        <f>+BOP!D32/'Exchange Rate'!$B88</f>
        <v>249550959069.99875</v>
      </c>
      <c r="E24" s="3">
        <f>+BOP!E32/'Exchange Rate'!$B88</f>
        <v>244141942131.51392</v>
      </c>
      <c r="F24" s="3">
        <f>+BOP!F32/'Exchange Rate'!$B88</f>
        <v>211109697314.84741</v>
      </c>
      <c r="G24" s="3">
        <f>+BOP!G32/'Exchange Rate'!$B88</f>
        <v>214501291438.33224</v>
      </c>
      <c r="H24" s="3">
        <f>+BOP!H32/'Exchange Rate'!$B88</f>
        <v>36129039685.302849</v>
      </c>
      <c r="I24" s="3">
        <f>+BOP!I32/'Exchange Rate'!$B88</f>
        <v>75851076791.514771</v>
      </c>
      <c r="J24" s="3">
        <f>+BOP!J32/'Exchange Rate'!$B88</f>
        <v>33178666090.265736</v>
      </c>
      <c r="K24" s="3">
        <f>+BOP!K32/'Exchange Rate'!$B88</f>
        <v>-16279943481.818106</v>
      </c>
      <c r="L24" s="3">
        <f>+BOP!L32/'Exchange Rate'!$B88</f>
        <v>126561808723.18118</v>
      </c>
      <c r="M24" s="3">
        <f>+BOP!M32/'Exchange Rate'!$B88</f>
        <v>134816421641.05992</v>
      </c>
      <c r="N24" s="3">
        <f>+BOP!N32/'Exchange Rate'!$B88</f>
        <v>110672222399.69641</v>
      </c>
      <c r="O24" s="3">
        <f>+BOP!O32/'Exchange Rate'!$B88</f>
        <v>85409492599.393509</v>
      </c>
      <c r="P24" s="3">
        <f>+BOP!P32/'Exchange Rate'!$B88</f>
        <v>15889586323.484768</v>
      </c>
      <c r="Q24" s="3">
        <f>+BOP!Q32/'Exchange Rate'!$B88</f>
        <v>49406929041.666412</v>
      </c>
      <c r="R24" s="3">
        <f>+BOP!R32/'Exchange Rate'!$B88</f>
        <v>93160798999.770767</v>
      </c>
      <c r="S24" s="3">
        <f>+BOP!S32/'Exchange Rate'!$B88</f>
        <v>-10983349400.999485</v>
      </c>
      <c r="T24" s="3">
        <f>+BOP!T32/'Exchange Rate'!$B88</f>
        <v>-3910176162.4146338</v>
      </c>
      <c r="U24" s="3">
        <f>+BOP!U32/'Exchange Rate'!$B88</f>
        <v>71218917841.817825</v>
      </c>
      <c r="V24" s="3">
        <f>+BOP!V32/'Exchange Rate'!$B88</f>
        <v>108491790645.36536</v>
      </c>
      <c r="W24" s="3">
        <f>+BOP!W32/'Exchange Rate'!$B88</f>
        <v>-116891.06060606001</v>
      </c>
      <c r="X24" s="3">
        <f>+BOP!X32/'Exchange Rate'!$B88</f>
        <v>32946178247.195362</v>
      </c>
    </row>
    <row r="25" spans="1:24" x14ac:dyDescent="0.2">
      <c r="A25" s="4">
        <v>44105</v>
      </c>
      <c r="B25" s="3">
        <f>+BOP!B33/'Exchange Rate'!$B89</f>
        <v>668571752464.02161</v>
      </c>
      <c r="C25" s="3">
        <f>+BOP!C33/'Exchange Rate'!$B89</f>
        <v>546050463667.70996</v>
      </c>
      <c r="D25" s="3">
        <f>+BOP!D33/'Exchange Rate'!$B89</f>
        <v>298369671837.5481</v>
      </c>
      <c r="E25" s="3">
        <f>+BOP!E33/'Exchange Rate'!$B89</f>
        <v>271755987870.77802</v>
      </c>
      <c r="F25" s="3">
        <f>+BOP!F33/'Exchange Rate'!$B89</f>
        <v>218760042238.77631</v>
      </c>
      <c r="G25" s="3">
        <f>+BOP!G33/'Exchange Rate'!$B89</f>
        <v>206383959280.00665</v>
      </c>
      <c r="H25" s="3">
        <f>+BOP!H33/'Exchange Rate'!$B89</f>
        <v>40784005501.53978</v>
      </c>
      <c r="I25" s="3">
        <f>+BOP!I33/'Exchange Rate'!$B89</f>
        <v>97041454817.233902</v>
      </c>
      <c r="J25" s="3">
        <f>+BOP!J33/'Exchange Rate'!$B89</f>
        <v>58890888183.786423</v>
      </c>
      <c r="K25" s="3">
        <f>+BOP!K33/'Exchange Rate'!$B89</f>
        <v>167257736121.16302</v>
      </c>
      <c r="L25" s="3">
        <f>+BOP!L33/'Exchange Rate'!$B89</f>
        <v>408349661238.16705</v>
      </c>
      <c r="M25" s="3">
        <f>+BOP!M33/'Exchange Rate'!$B89</f>
        <v>-228114632684.31506</v>
      </c>
      <c r="N25" s="3">
        <f>+BOP!N33/'Exchange Rate'!$B89</f>
        <v>232806302333.54599</v>
      </c>
      <c r="O25" s="3">
        <f>+BOP!O33/'Exchange Rate'!$B89</f>
        <v>98377739673.849335</v>
      </c>
      <c r="P25" s="3">
        <f>+BOP!P33/'Exchange Rate'!$B89</f>
        <v>175543358904.62106</v>
      </c>
      <c r="Q25" s="3">
        <f>+BOP!Q33/'Exchange Rate'!$B89</f>
        <v>-326492372358.16437</v>
      </c>
      <c r="R25" s="3">
        <f>+BOP!R33/'Exchange Rate'!$B89</f>
        <v>22432715822.780048</v>
      </c>
      <c r="S25" s="3">
        <f>+BOP!S33/'Exchange Rate'!$B89</f>
        <v>365797449397.59064</v>
      </c>
      <c r="T25" s="3">
        <f>+BOP!T33/'Exchange Rate'!$B89</f>
        <v>3656377066.2496285</v>
      </c>
      <c r="U25" s="3">
        <f>+BOP!U33/'Exchange Rate'!$B89</f>
        <v>105253606406.15724</v>
      </c>
      <c r="V25" s="3">
        <f>+BOP!V33/'Exchange Rate'!$B89</f>
        <v>97088277181.074677</v>
      </c>
      <c r="W25" s="3">
        <f>+BOP!W33/'Exchange Rate'!$B89</f>
        <v>0</v>
      </c>
      <c r="X25" s="3">
        <f>+BOP!X33/'Exchange Rate'!$B89</f>
        <v>91300812295.46991</v>
      </c>
    </row>
    <row r="26" spans="1:24" x14ac:dyDescent="0.2">
      <c r="A26" s="4">
        <v>44197</v>
      </c>
      <c r="B26" s="3">
        <f>+BOP!B34/'Exchange Rate'!$B90</f>
        <v>699460670459.98926</v>
      </c>
      <c r="C26" s="3">
        <f>+BOP!C34/'Exchange Rate'!$B90</f>
        <v>584225911570.46716</v>
      </c>
      <c r="D26" s="3">
        <f>+BOP!D34/'Exchange Rate'!$B90</f>
        <v>299857776522.85254</v>
      </c>
      <c r="E26" s="3">
        <f>+BOP!E34/'Exchange Rate'!$B90</f>
        <v>272544483422.85297</v>
      </c>
      <c r="F26" s="3">
        <f>+BOP!F34/'Exchange Rate'!$B90</f>
        <v>267899916336.18637</v>
      </c>
      <c r="G26" s="3">
        <f>+BOP!G34/'Exchange Rate'!$B90</f>
        <v>230583134909.52026</v>
      </c>
      <c r="H26" s="3">
        <f>+BOP!H34/'Exchange Rate'!$B90</f>
        <v>47146530726.665939</v>
      </c>
      <c r="I26" s="3">
        <f>+BOP!I34/'Exchange Rate'!$B90</f>
        <v>103289056200.95079</v>
      </c>
      <c r="J26" s="3">
        <f>+BOP!J34/'Exchange Rate'!$B90</f>
        <v>136388960021.20068</v>
      </c>
      <c r="K26" s="3">
        <f>+BOP!K34/'Exchange Rate'!$B90</f>
        <v>40171316615.059486</v>
      </c>
      <c r="L26" s="3">
        <f>+BOP!L34/'Exchange Rate'!$B90</f>
        <v>322663011771.42358</v>
      </c>
      <c r="M26" s="3">
        <f>+BOP!M34/'Exchange Rate'!$B90</f>
        <v>248998025919.04379</v>
      </c>
      <c r="N26" s="3">
        <f>+BOP!N34/'Exchange Rate'!$B90</f>
        <v>195968103783.80652</v>
      </c>
      <c r="O26" s="3">
        <f>+BOP!O34/'Exchange Rate'!$B90</f>
        <v>129965346364.7599</v>
      </c>
      <c r="P26" s="3">
        <f>+BOP!P34/'Exchange Rate'!$B90</f>
        <v>126694907987.6171</v>
      </c>
      <c r="Q26" s="3">
        <f>+BOP!Q34/'Exchange Rate'!$B90</f>
        <v>119032679554.28389</v>
      </c>
      <c r="R26" s="3">
        <f>+BOP!R34/'Exchange Rate'!$B90</f>
        <v>-89069908607.270645</v>
      </c>
      <c r="S26" s="3">
        <f>+BOP!S34/'Exchange Rate'!$B90</f>
        <v>22670524306.329754</v>
      </c>
      <c r="T26" s="3">
        <f>+BOP!T34/'Exchange Rate'!$B90</f>
        <v>1370685915.3777225</v>
      </c>
      <c r="U26" s="3">
        <f>+BOP!U34/'Exchange Rate'!$B90</f>
        <v>123722307941.90286</v>
      </c>
      <c r="V26" s="3">
        <f>+BOP!V34/'Exchange Rate'!$B90</f>
        <v>139864968089.58792</v>
      </c>
      <c r="W26" s="3">
        <f>+BOP!W34/'Exchange Rate'!$B90</f>
        <v>0</v>
      </c>
      <c r="X26" s="3">
        <f>+BOP!X34/'Exchange Rate'!$B90</f>
        <v>-80352085829.289566</v>
      </c>
    </row>
    <row r="27" spans="1:24" x14ac:dyDescent="0.2">
      <c r="A27" s="4">
        <v>44287</v>
      </c>
      <c r="B27" s="3">
        <f>+BOP!B35/'Exchange Rate'!$B91</f>
        <v>721269342884.41785</v>
      </c>
      <c r="C27" s="3">
        <f>+BOP!C35/'Exchange Rate'!$B91</f>
        <v>615572736288.86621</v>
      </c>
      <c r="D27" s="3">
        <f>+BOP!D35/'Exchange Rate'!$B91</f>
        <v>308992936095.54413</v>
      </c>
      <c r="E27" s="3">
        <f>+BOP!E35/'Exchange Rate'!$B91</f>
        <v>277916154242.21198</v>
      </c>
      <c r="F27" s="3">
        <f>+BOP!F35/'Exchange Rate'!$B91</f>
        <v>259520876657.76819</v>
      </c>
      <c r="G27" s="3">
        <f>+BOP!G35/'Exchange Rate'!$B91</f>
        <v>224417418451.10281</v>
      </c>
      <c r="H27" s="3">
        <f>+BOP!H35/'Exchange Rate'!$B91</f>
        <v>44141865239.998367</v>
      </c>
      <c r="I27" s="3">
        <f>+BOP!I35/'Exchange Rate'!$B91</f>
        <v>92674330686.663239</v>
      </c>
      <c r="J27" s="3">
        <f>+BOP!J35/'Exchange Rate'!$B91</f>
        <v>61126625851.538834</v>
      </c>
      <c r="K27" s="3">
        <f>+BOP!K35/'Exchange Rate'!$B91</f>
        <v>16660467227.1936</v>
      </c>
      <c r="L27" s="3">
        <f>+BOP!L35/'Exchange Rate'!$B91</f>
        <v>298172411557.76678</v>
      </c>
      <c r="M27" s="3">
        <f>+BOP!M35/'Exchange Rate'!$B91</f>
        <v>121835749224.43994</v>
      </c>
      <c r="N27" s="3">
        <f>+BOP!N35/'Exchange Rate'!$B91</f>
        <v>145157263117.77243</v>
      </c>
      <c r="O27" s="3">
        <f>+BOP!O35/'Exchange Rate'!$B91</f>
        <v>163629714746.66061</v>
      </c>
      <c r="P27" s="3">
        <f>+BOP!P35/'Exchange Rate'!$B91</f>
        <v>153015148439.99435</v>
      </c>
      <c r="Q27" s="3">
        <f>+BOP!Q35/'Exchange Rate'!$B91</f>
        <v>-41793965522.22068</v>
      </c>
      <c r="R27" s="3">
        <f>+BOP!R35/'Exchange Rate'!$B91</f>
        <v>28271438257.848415</v>
      </c>
      <c r="S27" s="3">
        <f>+BOP!S35/'Exchange Rate'!$B91</f>
        <v>93642276225.675034</v>
      </c>
      <c r="T27" s="3">
        <f>+BOP!T35/'Exchange Rate'!$B91</f>
        <v>11177433912.814762</v>
      </c>
      <c r="U27" s="3">
        <f>+BOP!U35/'Exchange Rate'!$B91</f>
        <v>123344501793.32878</v>
      </c>
      <c r="V27" s="3">
        <f>+BOP!V35/'Exchange Rate'!$B91</f>
        <v>157396114017.18555</v>
      </c>
      <c r="W27" s="3">
        <f>+BOP!W35/'Exchange Rate'!$B91</f>
        <v>-120584.44444444</v>
      </c>
      <c r="X27" s="3">
        <f>+BOP!X35/'Exchange Rate'!$B91</f>
        <v>9213302885.4746513</v>
      </c>
    </row>
    <row r="28" spans="1:24" x14ac:dyDescent="0.2">
      <c r="A28" s="4">
        <v>44378</v>
      </c>
      <c r="B28" s="3">
        <f>+BOP!B36/'Exchange Rate'!$B92</f>
        <v>718889195066.22168</v>
      </c>
      <c r="C28" s="3">
        <f>+BOP!C36/'Exchange Rate'!$B92</f>
        <v>629782874557.7356</v>
      </c>
      <c r="D28" s="3">
        <f>+BOP!D36/'Exchange Rate'!$B92</f>
        <v>326681956544.09528</v>
      </c>
      <c r="E28" s="3">
        <f>+BOP!E36/'Exchange Rate'!$B92</f>
        <v>297300757948.79181</v>
      </c>
      <c r="F28" s="3">
        <f>+BOP!F36/'Exchange Rate'!$B92</f>
        <v>256831898684.8519</v>
      </c>
      <c r="G28" s="3">
        <f>+BOP!G36/'Exchange Rate'!$B92</f>
        <v>227106490931.97272</v>
      </c>
      <c r="H28" s="3">
        <f>+BOP!H36/'Exchange Rate'!$B92</f>
        <v>49388237999.546112</v>
      </c>
      <c r="I28" s="3">
        <f>+BOP!I36/'Exchange Rate'!$B92</f>
        <v>95929324018.637634</v>
      </c>
      <c r="J28" s="3">
        <f>+BOP!J36/'Exchange Rate'!$B92</f>
        <v>188557025649.92557</v>
      </c>
      <c r="K28" s="3">
        <f>+BOP!K36/'Exchange Rate'!$B92</f>
        <v>14486196183.495295</v>
      </c>
      <c r="L28" s="3">
        <f>+BOP!L36/'Exchange Rate'!$B92</f>
        <v>164245882928.94159</v>
      </c>
      <c r="M28" s="3">
        <f>+BOP!M36/'Exchange Rate'!$B92</f>
        <v>174233606731.36597</v>
      </c>
      <c r="N28" s="3">
        <f>+BOP!N36/'Exchange Rate'!$B92</f>
        <v>64704013073.637222</v>
      </c>
      <c r="O28" s="3">
        <f>+BOP!O36/'Exchange Rate'!$B92</f>
        <v>204824252572.12393</v>
      </c>
      <c r="P28" s="3">
        <f>+BOP!P36/'Exchange Rate'!$B92</f>
        <v>99541869855.304352</v>
      </c>
      <c r="Q28" s="3">
        <f>+BOP!Q36/'Exchange Rate'!$B92</f>
        <v>-30590645840.757984</v>
      </c>
      <c r="R28" s="3">
        <f>+BOP!R36/'Exchange Rate'!$B92</f>
        <v>96614468310.729752</v>
      </c>
      <c r="S28" s="3">
        <f>+BOP!S36/'Exchange Rate'!$B92</f>
        <v>345974847994.87958</v>
      </c>
      <c r="T28" s="3">
        <f>+BOP!T36/'Exchange Rate'!$B92</f>
        <v>137170714064.64807</v>
      </c>
      <c r="U28" s="3">
        <f>+BOP!U36/'Exchange Rate'!$B92</f>
        <v>101671840837.57712</v>
      </c>
      <c r="V28" s="3">
        <f>+BOP!V36/'Exchange Rate'!$B92</f>
        <v>95960852485.94957</v>
      </c>
      <c r="W28" s="3">
        <f>+BOP!W36/'Exchange Rate'!$B92</f>
        <v>0</v>
      </c>
      <c r="X28" s="3">
        <f>+BOP!X36/'Exchange Rate'!$B92</f>
        <v>-44067412441.445374</v>
      </c>
    </row>
    <row r="29" spans="1:24" x14ac:dyDescent="0.2">
      <c r="A29" s="4">
        <v>44470</v>
      </c>
      <c r="B29" s="3">
        <f>+BOP!B37/'Exchange Rate'!$B93</f>
        <v>719536595746.69409</v>
      </c>
      <c r="C29" s="3">
        <f>+BOP!C37/'Exchange Rate'!$B93</f>
        <v>686162224748.96558</v>
      </c>
      <c r="D29" s="3">
        <f>+BOP!D37/'Exchange Rate'!$B93</f>
        <v>350598707881.07397</v>
      </c>
      <c r="E29" s="3">
        <f>+BOP!E37/'Exchange Rate'!$B93</f>
        <v>306061238437.89044</v>
      </c>
      <c r="F29" s="3">
        <f>+BOP!F37/'Exchange Rate'!$B93</f>
        <v>265730685904.25253</v>
      </c>
      <c r="G29" s="3">
        <f>+BOP!G37/'Exchange Rate'!$B93</f>
        <v>238849139805.46365</v>
      </c>
      <c r="H29" s="3">
        <f>+BOP!H37/'Exchange Rate'!$B93</f>
        <v>46466025633.335106</v>
      </c>
      <c r="I29" s="3">
        <f>+BOP!I37/'Exchange Rate'!$B93</f>
        <v>95306468149.700607</v>
      </c>
      <c r="J29" s="3">
        <f>+BOP!J37/'Exchange Rate'!$B93</f>
        <v>135133751378.09718</v>
      </c>
      <c r="K29" s="3">
        <f>+BOP!K37/'Exchange Rate'!$B93</f>
        <v>-55112213005.46154</v>
      </c>
      <c r="L29" s="3">
        <f>+BOP!L37/'Exchange Rate'!$B93</f>
        <v>177012183996.52188</v>
      </c>
      <c r="M29" s="3">
        <f>+BOP!M37/'Exchange Rate'!$B93</f>
        <v>120458202835.00459</v>
      </c>
      <c r="N29" s="3">
        <f>+BOP!N37/'Exchange Rate'!$B93</f>
        <v>37118045622.880203</v>
      </c>
      <c r="O29" s="3">
        <f>+BOP!O37/'Exchange Rate'!$B93</f>
        <v>290926560683.79895</v>
      </c>
      <c r="P29" s="3">
        <f>+BOP!P37/'Exchange Rate'!$B93</f>
        <v>139894138373.64169</v>
      </c>
      <c r="Q29" s="3">
        <f>+BOP!Q37/'Exchange Rate'!$B93</f>
        <v>-170468357848.79437</v>
      </c>
      <c r="R29" s="3">
        <f>+BOP!R37/'Exchange Rate'!$B93</f>
        <v>295054709445.44714</v>
      </c>
      <c r="S29" s="3">
        <f>+BOP!S37/'Exchange Rate'!$B93</f>
        <v>455958165601.6875</v>
      </c>
      <c r="T29" s="3">
        <f>+BOP!T37/'Exchange Rate'!$B93</f>
        <v>4436674233.0378809</v>
      </c>
      <c r="U29" s="3">
        <f>+BOP!U37/'Exchange Rate'!$B93</f>
        <v>55952829670.759705</v>
      </c>
      <c r="V29" s="3">
        <f>+BOP!V37/'Exchange Rate'!$B93</f>
        <v>52834035749.565063</v>
      </c>
      <c r="W29" s="3">
        <f>+BOP!W37/'Exchange Rate'!$B93</f>
        <v>114352.57575758011</v>
      </c>
      <c r="X29" s="3">
        <f>+BOP!X37/'Exchange Rate'!$B93</f>
        <v>37499127872.308533</v>
      </c>
    </row>
    <row r="30" spans="1:24" x14ac:dyDescent="0.2">
      <c r="A30" s="4">
        <v>44562</v>
      </c>
      <c r="B30" s="3">
        <f>+BOP!B38/'Exchange Rate'!$B94</f>
        <v>755133961336.5625</v>
      </c>
      <c r="C30" s="3">
        <f>+BOP!C38/'Exchange Rate'!$B94</f>
        <v>746840900078.4375</v>
      </c>
      <c r="D30" s="3">
        <f>+BOP!D38/'Exchange Rate'!$B94</f>
        <v>363222151785.9375</v>
      </c>
      <c r="E30" s="3">
        <f>+BOP!E38/'Exchange Rate'!$B94</f>
        <v>309594982659.375</v>
      </c>
      <c r="F30" s="3">
        <f>+BOP!F38/'Exchange Rate'!$B94</f>
        <v>278130726424.6875</v>
      </c>
      <c r="G30" s="3">
        <f>+BOP!G38/'Exchange Rate'!$B94</f>
        <v>256562867093.75</v>
      </c>
      <c r="H30" s="3">
        <f>+BOP!H38/'Exchange Rate'!$B94</f>
        <v>44956324570.9375</v>
      </c>
      <c r="I30" s="3">
        <f>+BOP!I38/'Exchange Rate'!$B94</f>
        <v>91588445598.125</v>
      </c>
      <c r="J30" s="3">
        <f>+BOP!J38/'Exchange Rate'!$B94</f>
        <v>59850805625.78009</v>
      </c>
      <c r="K30" s="3">
        <f>+BOP!K38/'Exchange Rate'!$B94</f>
        <v>6394283452.7822609</v>
      </c>
      <c r="L30" s="3">
        <f>+BOP!L38/'Exchange Rate'!$B94</f>
        <v>-19552641182.8125</v>
      </c>
      <c r="M30" s="3">
        <f>+BOP!M38/'Exchange Rate'!$B94</f>
        <v>62237667062.8125</v>
      </c>
      <c r="N30" s="3">
        <f>+BOP!N38/'Exchange Rate'!$B94</f>
        <v>-17632766206.5625</v>
      </c>
      <c r="O30" s="3">
        <f>+BOP!O38/'Exchange Rate'!$B94</f>
        <v>-71397453837.5</v>
      </c>
      <c r="P30" s="3">
        <f>+BOP!P38/'Exchange Rate'!$B94</f>
        <v>-1919874976.25</v>
      </c>
      <c r="Q30" s="3">
        <f>+BOP!Q38/'Exchange Rate'!$B94</f>
        <v>133635120900.3125</v>
      </c>
      <c r="R30" s="3">
        <f>+BOP!R38/'Exchange Rate'!$B94</f>
        <v>103246576676.19173</v>
      </c>
      <c r="S30" s="3">
        <f>+BOP!S38/'Exchange Rate'!$B94</f>
        <v>119241322136.2944</v>
      </c>
      <c r="T30" s="3">
        <f>+BOP!T38/'Exchange Rate'!$B94</f>
        <v>3868288461.1380677</v>
      </c>
      <c r="U30" s="3">
        <f>+BOP!U38/'Exchange Rate'!$B94</f>
        <v>36856080856.875</v>
      </c>
      <c r="V30" s="3">
        <f>+BOP!V38/'Exchange Rate'!$B94</f>
        <v>9503574901.615715</v>
      </c>
      <c r="W30" s="3">
        <f>+BOP!W38/'Exchange Rate'!$B94</f>
        <v>-112168.4375</v>
      </c>
      <c r="X30" s="3">
        <f>+BOP!X38/'Exchange Rate'!$B94</f>
        <v>-49963817973.207497</v>
      </c>
    </row>
    <row r="31" spans="1:24" x14ac:dyDescent="0.2">
      <c r="A31" s="4">
        <v>44652</v>
      </c>
      <c r="B31" s="3">
        <f>+BOP!B39/'Exchange Rate'!$B95</f>
        <v>756020195772.87073</v>
      </c>
      <c r="C31" s="3">
        <f>+BOP!C39/'Exchange Rate'!$B95</f>
        <v>776236241043.34729</v>
      </c>
      <c r="D31" s="3">
        <f>+BOP!D39/'Exchange Rate'!$B95</f>
        <v>355010572198.57782</v>
      </c>
      <c r="E31" s="3">
        <f>+BOP!E39/'Exchange Rate'!$B95</f>
        <v>311227168892.86273</v>
      </c>
      <c r="F31" s="3">
        <f>+BOP!F39/'Exchange Rate'!$B95</f>
        <v>288384945594.29089</v>
      </c>
      <c r="G31" s="3">
        <f>+BOP!G39/'Exchange Rate'!$B95</f>
        <v>275828435413.33832</v>
      </c>
      <c r="H31" s="3">
        <f>+BOP!H39/'Exchange Rate'!$B95</f>
        <v>45858197865.715111</v>
      </c>
      <c r="I31" s="3">
        <f>+BOP!I39/'Exchange Rate'!$B95</f>
        <v>97089802763.335083</v>
      </c>
      <c r="J31" s="3">
        <f>+BOP!J39/'Exchange Rate'!$B95</f>
        <v>201095019109.5365</v>
      </c>
      <c r="K31" s="3">
        <f>+BOP!K39/'Exchange Rate'!$B95</f>
        <v>29437884854.104557</v>
      </c>
      <c r="L31" s="3">
        <f>+BOP!L39/'Exchange Rate'!$B95</f>
        <v>-104038575923.33521</v>
      </c>
      <c r="M31" s="3">
        <f>+BOP!M39/'Exchange Rate'!$B95</f>
        <v>-87965518928.096817</v>
      </c>
      <c r="N31" s="3">
        <f>+BOP!N39/'Exchange Rate'!$B95</f>
        <v>-54595693490.953362</v>
      </c>
      <c r="O31" s="3">
        <f>+BOP!O39/'Exchange Rate'!$B95</f>
        <v>-2092361324.2857518</v>
      </c>
      <c r="P31" s="3">
        <f>+BOP!P39/'Exchange Rate'!$B95</f>
        <v>-49442882432.381844</v>
      </c>
      <c r="Q31" s="3">
        <f>+BOP!Q39/'Exchange Rate'!$B95</f>
        <v>-85873157603.811066</v>
      </c>
      <c r="R31" s="3">
        <f>+BOP!R39/'Exchange Rate'!$B95</f>
        <v>9872462303.0174713</v>
      </c>
      <c r="S31" s="3">
        <f>+BOP!S39/'Exchange Rate'!$B95</f>
        <v>164549809978.95084</v>
      </c>
      <c r="T31" s="3">
        <f>+BOP!T39/'Exchange Rate'!$B95</f>
        <v>4368995804.9645958</v>
      </c>
      <c r="U31" s="3">
        <f>+BOP!U39/'Exchange Rate'!$B95</f>
        <v>-15107630216.190748</v>
      </c>
      <c r="V31" s="3">
        <f>+BOP!V39/'Exchange Rate'!$B95</f>
        <v>47030284378.145447</v>
      </c>
      <c r="W31" s="3">
        <f>+BOP!W39/'Exchange Rate'!$B95</f>
        <v>-106465.23809524001</v>
      </c>
      <c r="X31" s="3">
        <f>+BOP!X39/'Exchange Rate'!$B95</f>
        <v>-41754558988.920639</v>
      </c>
    </row>
    <row r="32" spans="1:24" x14ac:dyDescent="0.2">
      <c r="A32" s="4">
        <v>44743</v>
      </c>
      <c r="B32" s="3">
        <f>+BOP!B40/'Exchange Rate'!$B96</f>
        <v>748997337303.93506</v>
      </c>
      <c r="C32" s="3">
        <f>+BOP!C40/'Exchange Rate'!$B96</f>
        <v>788811149922.72266</v>
      </c>
      <c r="D32" s="3">
        <f>+BOP!D40/'Exchange Rate'!$B96</f>
        <v>345713541723.02832</v>
      </c>
      <c r="E32" s="3">
        <f>+BOP!E40/'Exchange Rate'!$B96</f>
        <v>315342904971.81635</v>
      </c>
      <c r="F32" s="3">
        <f>+BOP!F40/'Exchange Rate'!$B96</f>
        <v>265052070031.21057</v>
      </c>
      <c r="G32" s="3">
        <f>+BOP!G40/'Exchange Rate'!$B96</f>
        <v>262988505661.2106</v>
      </c>
      <c r="H32" s="3">
        <f>+BOP!H40/'Exchange Rate'!$B96</f>
        <v>44620539071.817924</v>
      </c>
      <c r="I32" s="3">
        <f>+BOP!I40/'Exchange Rate'!$B96</f>
        <v>91381272215.75705</v>
      </c>
      <c r="J32" s="3">
        <f>+BOP!J40/'Exchange Rate'!$B96</f>
        <v>63131257264.344612</v>
      </c>
      <c r="K32" s="3">
        <f>+BOP!K40/'Exchange Rate'!$B96</f>
        <v>44026181038.034859</v>
      </c>
      <c r="L32" s="3">
        <f>+BOP!L40/'Exchange Rate'!$B96</f>
        <v>-162943042302.72632</v>
      </c>
      <c r="M32" s="3">
        <f>+BOP!M40/'Exchange Rate'!$B96</f>
        <v>2148551845.1515026</v>
      </c>
      <c r="N32" s="3">
        <f>+BOP!N40/'Exchange Rate'!$B96</f>
        <v>-96940701721.817612</v>
      </c>
      <c r="O32" s="3">
        <f>+BOP!O40/'Exchange Rate'!$B96</f>
        <v>-8504386494.5454054</v>
      </c>
      <c r="P32" s="3">
        <f>+BOP!P40/'Exchange Rate'!$B96</f>
        <v>-66002340580.908707</v>
      </c>
      <c r="Q32" s="3">
        <f>+BOP!Q40/'Exchange Rate'!$B96</f>
        <v>10652938339.696907</v>
      </c>
      <c r="R32" s="3">
        <f>+BOP!R40/'Exchange Rate'!$B96</f>
        <v>29123840862.052998</v>
      </c>
      <c r="S32" s="3">
        <f>+BOP!S40/'Exchange Rate'!$B96</f>
        <v>-26033080435.709076</v>
      </c>
      <c r="T32" s="3">
        <f>+BOP!T40/'Exchange Rate'!$B96</f>
        <v>548042747.57551157</v>
      </c>
      <c r="U32" s="3">
        <f>+BOP!U40/'Exchange Rate'!$B96</f>
        <v>-54140243945.454231</v>
      </c>
      <c r="V32" s="3">
        <f>+BOP!V40/'Exchange Rate'!$B96</f>
        <v>-21740434280.835716</v>
      </c>
      <c r="W32" s="3">
        <f>+BOP!W40/'Exchange Rate'!$B96</f>
        <v>-100696.06060606003</v>
      </c>
      <c r="X32" s="3">
        <f>+BOP!X40/'Exchange Rate'!$B96</f>
        <v>-68541119595.394768</v>
      </c>
    </row>
    <row r="33" spans="1:24" x14ac:dyDescent="0.2">
      <c r="A33" s="4">
        <v>44835</v>
      </c>
      <c r="B33" s="3">
        <f>+BOP!B41/'Exchange Rate'!$B97</f>
        <v>757894066644.37549</v>
      </c>
      <c r="C33" s="3">
        <f>+BOP!C41/'Exchange Rate'!$B97</f>
        <v>757736702653.12549</v>
      </c>
      <c r="D33" s="3">
        <f>+BOP!D41/'Exchange Rate'!$B97</f>
        <v>349591250193.12518</v>
      </c>
      <c r="E33" s="3">
        <f>+BOP!E41/'Exchange Rate'!$B97</f>
        <v>303294498632.50018</v>
      </c>
      <c r="F33" s="3">
        <f>+BOP!F41/'Exchange Rate'!$B97</f>
        <v>305854878124.37518</v>
      </c>
      <c r="G33" s="3">
        <f>+BOP!G41/'Exchange Rate'!$B97</f>
        <v>310622333516.87518</v>
      </c>
      <c r="H33" s="3">
        <f>+BOP!H41/'Exchange Rate'!$B97</f>
        <v>43752496265.000023</v>
      </c>
      <c r="I33" s="3">
        <f>+BOP!I41/'Exchange Rate'!$B97</f>
        <v>86032690129.375046</v>
      </c>
      <c r="J33" s="3">
        <f>+BOP!J41/'Exchange Rate'!$B97</f>
        <v>-159836201151.88223</v>
      </c>
      <c r="K33" s="3">
        <f>+BOP!K41/'Exchange Rate'!$B97</f>
        <v>-183805010040.78561</v>
      </c>
      <c r="L33" s="3">
        <f>+BOP!L41/'Exchange Rate'!$B97</f>
        <v>126301441537.50008</v>
      </c>
      <c r="M33" s="3">
        <f>+BOP!M41/'Exchange Rate'!$B97</f>
        <v>127231338222.50008</v>
      </c>
      <c r="N33" s="3">
        <f>+BOP!N41/'Exchange Rate'!$B97</f>
        <v>8008520890.6250048</v>
      </c>
      <c r="O33" s="3">
        <f>+BOP!O41/'Exchange Rate'!$B97</f>
        <v>145377386220.00009</v>
      </c>
      <c r="P33" s="3">
        <f>+BOP!P41/'Exchange Rate'!$B97</f>
        <v>118292920646.87508</v>
      </c>
      <c r="Q33" s="3">
        <f>+BOP!Q41/'Exchange Rate'!$B97</f>
        <v>-18146047997.500011</v>
      </c>
      <c r="R33" s="3">
        <f>+BOP!R41/'Exchange Rate'!$B97</f>
        <v>-177727607949.3735</v>
      </c>
      <c r="S33" s="3">
        <f>+BOP!S41/'Exchange Rate'!$B97</f>
        <v>-214449031582.80414</v>
      </c>
      <c r="T33" s="3">
        <f>+BOP!T41/'Exchange Rate'!$B97</f>
        <v>10457276156.106289</v>
      </c>
      <c r="U33" s="3">
        <f>+BOP!U41/'Exchange Rate'!$B97</f>
        <v>-593533705.00000036</v>
      </c>
      <c r="V33" s="3">
        <f>+BOP!V41/'Exchange Rate'!$B97</f>
        <v>12325877428.81941</v>
      </c>
      <c r="W33" s="3">
        <f>+BOP!W41/'Exchange Rate'!$B97</f>
        <v>0</v>
      </c>
      <c r="X33" s="3">
        <f>+BOP!X41/'Exchange Rate'!$B97</f>
        <v>57891734564.620911</v>
      </c>
    </row>
    <row r="34" spans="1:24" x14ac:dyDescent="0.2">
      <c r="A34" s="4">
        <v>44927</v>
      </c>
      <c r="B34" s="3">
        <f>+BOP!B42/'Exchange Rate'!$B98</f>
        <v>767593300559.11047</v>
      </c>
      <c r="C34" s="3">
        <f>+BOP!C42/'Exchange Rate'!$B98</f>
        <v>722335403198.49316</v>
      </c>
      <c r="D34" s="3">
        <f>+BOP!D42/'Exchange Rate'!$B98</f>
        <v>365551843792.93903</v>
      </c>
      <c r="E34" s="3">
        <f>+BOP!E42/'Exchange Rate'!$B98</f>
        <v>336619949664.32239</v>
      </c>
      <c r="F34" s="3">
        <f>+BOP!F42/'Exchange Rate'!$B98</f>
        <v>319334893532.01398</v>
      </c>
      <c r="G34" s="3">
        <f>+BOP!G42/'Exchange Rate'!$B98</f>
        <v>317602632397.24463</v>
      </c>
      <c r="H34" s="3">
        <f>+BOP!H42/'Exchange Rate'!$B98</f>
        <v>48811264539.694443</v>
      </c>
      <c r="I34" s="3">
        <f>+BOP!I42/'Exchange Rate'!$B98</f>
        <v>90092386492.927017</v>
      </c>
      <c r="J34" s="3">
        <f>+BOP!J42/'Exchange Rate'!$B98</f>
        <v>-34778839947.397636</v>
      </c>
      <c r="K34" s="3">
        <f>+BOP!K42/'Exchange Rate'!$B98</f>
        <v>-12564249165.667147</v>
      </c>
      <c r="L34" s="3">
        <f>+BOP!L42/'Exchange Rate'!$B98</f>
        <v>75802519738.464844</v>
      </c>
      <c r="M34" s="3">
        <f>+BOP!M42/'Exchange Rate'!$B98</f>
        <v>190462240528.62372</v>
      </c>
      <c r="N34" s="3">
        <f>+BOP!N42/'Exchange Rate'!$B98</f>
        <v>38549140984.924759</v>
      </c>
      <c r="O34" s="3">
        <f>+BOP!O42/'Exchange Rate'!$B98</f>
        <v>35643547620.924637</v>
      </c>
      <c r="P34" s="3">
        <f>+BOP!P42/'Exchange Rate'!$B98</f>
        <v>37253378753.540092</v>
      </c>
      <c r="Q34" s="3">
        <f>+BOP!Q42/'Exchange Rate'!$B98</f>
        <v>154818692907.69907</v>
      </c>
      <c r="R34" s="3">
        <f>+BOP!R42/'Exchange Rate'!$B98</f>
        <v>88621418327.043381</v>
      </c>
      <c r="S34" s="3">
        <f>+BOP!S42/'Exchange Rate'!$B98</f>
        <v>-16929147987.037006</v>
      </c>
      <c r="T34" s="3">
        <f>+BOP!T42/'Exchange Rate'!$B98</f>
        <v>-15433109157.036942</v>
      </c>
      <c r="U34" s="3">
        <f>+BOP!U42/'Exchange Rate'!$B98</f>
        <v>34641037971.386131</v>
      </c>
      <c r="V34" s="3">
        <f>+BOP!V42/'Exchange Rate'!$B98</f>
        <v>21762059227.602119</v>
      </c>
      <c r="W34" s="3">
        <f>+BOP!W42/'Exchange Rate'!$B98</f>
        <v>-107300.61538462008</v>
      </c>
      <c r="X34" s="3">
        <f>+BOP!X42/'Exchange Rate'!$B98</f>
        <v>-68518913642.448013</v>
      </c>
    </row>
    <row r="35" spans="1:24" x14ac:dyDescent="0.2">
      <c r="A35" s="4">
        <v>45017</v>
      </c>
      <c r="B35" s="3">
        <f>+BOP!B43/'Exchange Rate'!$B99</f>
        <v>766044972935.9928</v>
      </c>
      <c r="C35" s="3">
        <f>+BOP!C43/'Exchange Rate'!$B99</f>
        <v>702402429728.73267</v>
      </c>
      <c r="D35" s="3">
        <f>+BOP!D43/'Exchange Rate'!$B99</f>
        <v>374609011604.85095</v>
      </c>
      <c r="E35" s="3">
        <f>+BOP!E43/'Exchange Rate'!$B99</f>
        <v>338574933184.04333</v>
      </c>
      <c r="F35" s="3">
        <f>+BOP!F43/'Exchange Rate'!$B99</f>
        <v>350217375622.91467</v>
      </c>
      <c r="G35" s="3">
        <f>+BOP!G43/'Exchange Rate'!$B99</f>
        <v>341713812569.84985</v>
      </c>
      <c r="H35" s="3">
        <f>+BOP!H43/'Exchange Rate'!$B99</f>
        <v>49083529640.969345</v>
      </c>
      <c r="I35" s="3">
        <f>+BOP!I43/'Exchange Rate'!$B99</f>
        <v>97662674286.293518</v>
      </c>
      <c r="J35" s="3">
        <f>+BOP!J43/'Exchange Rate'!$B99</f>
        <v>-133776916252.96234</v>
      </c>
      <c r="K35" s="3">
        <f>+BOP!K43/'Exchange Rate'!$B99</f>
        <v>-149475814516.49646</v>
      </c>
      <c r="L35" s="3">
        <f>+BOP!L43/'Exchange Rate'!$B99</f>
        <v>261010035908.55692</v>
      </c>
      <c r="M35" s="3">
        <f>+BOP!M43/'Exchange Rate'!$B99</f>
        <v>143885917505.81116</v>
      </c>
      <c r="N35" s="3">
        <f>+BOP!N43/'Exchange Rate'!$B99</f>
        <v>50622159717.25972</v>
      </c>
      <c r="O35" s="3">
        <f>+BOP!O43/'Exchange Rate'!$B99</f>
        <v>21758448006.613613</v>
      </c>
      <c r="P35" s="3">
        <f>+BOP!P43/'Exchange Rate'!$B99</f>
        <v>210387876191.29721</v>
      </c>
      <c r="Q35" s="3">
        <f>+BOP!Q43/'Exchange Rate'!$B99</f>
        <v>122127469499.19754</v>
      </c>
      <c r="R35" s="3">
        <f>+BOP!R43/'Exchange Rate'!$B99</f>
        <v>-56162399006.650818</v>
      </c>
      <c r="S35" s="3">
        <f>+BOP!S43/'Exchange Rate'!$B99</f>
        <v>-10642260188.552992</v>
      </c>
      <c r="T35" s="3">
        <f>+BOP!T43/'Exchange Rate'!$B99</f>
        <v>4011328181.4381762</v>
      </c>
      <c r="U35" s="3">
        <f>+BOP!U43/'Exchange Rate'!$B99</f>
        <v>59601148903.711624</v>
      </c>
      <c r="V35" s="3">
        <f>+BOP!V43/'Exchange Rate'!$B99</f>
        <v>72993544966.888641</v>
      </c>
      <c r="W35" s="3">
        <f>+BOP!W43/'Exchange Rate'!$B99</f>
        <v>-108867.90322581001</v>
      </c>
      <c r="X35" s="3">
        <f>+BOP!X43/'Exchange Rate'!$B99</f>
        <v>18320661062.731602</v>
      </c>
    </row>
    <row r="36" spans="1:24" x14ac:dyDescent="0.2">
      <c r="A36" s="4">
        <v>45108</v>
      </c>
      <c r="B36" s="3">
        <f>+BOP!B44/'Exchange Rate'!$B100</f>
        <v>766234663243.87341</v>
      </c>
      <c r="C36" s="3">
        <f>+BOP!C44/'Exchange Rate'!$B100</f>
        <v>679817220839.25488</v>
      </c>
      <c r="D36" s="3">
        <f>+BOP!D44/'Exchange Rate'!$B100</f>
        <v>382952705304.62897</v>
      </c>
      <c r="E36" s="3">
        <f>+BOP!E44/'Exchange Rate'!$B100</f>
        <v>345290884190.01227</v>
      </c>
      <c r="F36" s="3">
        <f>+BOP!F44/'Exchange Rate'!$B100</f>
        <v>370667500389.24396</v>
      </c>
      <c r="G36" s="3">
        <f>+BOP!G44/'Exchange Rate'!$B100</f>
        <v>374899784503.09021</v>
      </c>
      <c r="H36" s="3">
        <f>+BOP!H44/'Exchange Rate'!$B100</f>
        <v>47988816393.847855</v>
      </c>
      <c r="I36" s="3">
        <f>+BOP!I44/'Exchange Rate'!$B100</f>
        <v>97832223082.311172</v>
      </c>
      <c r="J36" s="3">
        <f>+BOP!J44/'Exchange Rate'!$B100</f>
        <v>15746181285.837862</v>
      </c>
      <c r="K36" s="3">
        <f>+BOP!K44/'Exchange Rate'!$B100</f>
        <v>55182905328.793739</v>
      </c>
      <c r="L36" s="3">
        <f>+BOP!L44/'Exchange Rate'!$B100</f>
        <v>132566471266.92778</v>
      </c>
      <c r="M36" s="3">
        <f>+BOP!M44/'Exchange Rate'!$B100</f>
        <v>147168417447.69754</v>
      </c>
      <c r="N36" s="3">
        <f>+BOP!N44/'Exchange Rate'!$B100</f>
        <v>18613059599.23143</v>
      </c>
      <c r="O36" s="3">
        <f>+BOP!O44/'Exchange Rate'!$B100</f>
        <v>42738842318.463058</v>
      </c>
      <c r="P36" s="3">
        <f>+BOP!P44/'Exchange Rate'!$B100</f>
        <v>113953411667.69635</v>
      </c>
      <c r="Q36" s="3">
        <f>+BOP!Q44/'Exchange Rate'!$B100</f>
        <v>104429575129.23448</v>
      </c>
      <c r="R36" s="3">
        <f>+BOP!R44/'Exchange Rate'!$B100</f>
        <v>18081164295.796844</v>
      </c>
      <c r="S36" s="3">
        <f>+BOP!S44/'Exchange Rate'!$B100</f>
        <v>-99539685888.253616</v>
      </c>
      <c r="T36" s="3">
        <f>+BOP!T44/'Exchange Rate'!$B100</f>
        <v>-9790227055.1193104</v>
      </c>
      <c r="U36" s="3">
        <f>+BOP!U44/'Exchange Rate'!$B100</f>
        <v>70003572716.925568</v>
      </c>
      <c r="V36" s="3">
        <f>+BOP!V44/'Exchange Rate'!$B100</f>
        <v>61860470733.368546</v>
      </c>
      <c r="W36" s="3">
        <f>+BOP!W44/'Exchange Rate'!$B100</f>
        <v>0</v>
      </c>
      <c r="X36" s="3">
        <f>+BOP!X44/'Exchange Rate'!$B100</f>
        <v>-8068517828.1630259</v>
      </c>
    </row>
    <row r="37" spans="1:24" x14ac:dyDescent="0.2">
      <c r="A37" s="4">
        <v>45200</v>
      </c>
      <c r="B37" s="3">
        <f>+BOP!B45/'Exchange Rate'!$B101</f>
        <v>756765339623.828</v>
      </c>
      <c r="C37" s="3">
        <f>+BOP!C45/'Exchange Rate'!$B101</f>
        <v>669885392001.60364</v>
      </c>
      <c r="D37" s="3">
        <f>+BOP!D45/'Exchange Rate'!$B101</f>
        <v>388325116460.3269</v>
      </c>
      <c r="E37" s="3">
        <f>+BOP!E45/'Exchange Rate'!$B101</f>
        <v>347774912472.23071</v>
      </c>
      <c r="F37" s="3">
        <f>+BOP!F45/'Exchange Rate'!$B101</f>
        <v>363686977007.94537</v>
      </c>
      <c r="G37" s="3">
        <f>+BOP!G45/'Exchange Rate'!$B101</f>
        <v>350721770273.81805</v>
      </c>
      <c r="H37" s="3">
        <f>+BOP!H45/'Exchange Rate'!$B101</f>
        <v>52414182540.47747</v>
      </c>
      <c r="I37" s="3">
        <f>+BOP!I45/'Exchange Rate'!$B101</f>
        <v>99275134653.177032</v>
      </c>
      <c r="J37" s="3">
        <f>+BOP!J45/'Exchange Rate'!$B101</f>
        <v>-261861055965.47516</v>
      </c>
      <c r="K37" s="3">
        <f>+BOP!K45/'Exchange Rate'!$B101</f>
        <v>-350111101440.79596</v>
      </c>
      <c r="L37" s="3">
        <f>+BOP!L45/'Exchange Rate'!$B101</f>
        <v>58138784414.287132</v>
      </c>
      <c r="M37" s="3">
        <f>+BOP!M45/'Exchange Rate'!$B101</f>
        <v>102787389214.28822</v>
      </c>
      <c r="N37" s="3">
        <f>+BOP!N45/'Exchange Rate'!$B101</f>
        <v>-4676161257.9366217</v>
      </c>
      <c r="O37" s="3">
        <f>+BOP!O45/'Exchange Rate'!$B101</f>
        <v>100136937357.93895</v>
      </c>
      <c r="P37" s="3">
        <f>+BOP!P45/'Exchange Rate'!$B101</f>
        <v>62814945672.223755</v>
      </c>
      <c r="Q37" s="3">
        <f>+BOP!Q45/'Exchange Rate'!$B101</f>
        <v>2650451856.3492708</v>
      </c>
      <c r="R37" s="3">
        <f>+BOP!R45/'Exchange Rate'!$B101</f>
        <v>121890809547.11989</v>
      </c>
      <c r="S37" s="3">
        <f>+BOP!S45/'Exchange Rate'!$B101</f>
        <v>-27971579976.21347</v>
      </c>
      <c r="T37" s="3">
        <f>+BOP!T45/'Exchange Rate'!$B101</f>
        <v>7854725416.3190031</v>
      </c>
      <c r="U37" s="3">
        <f>+BOP!U45/'Exchange Rate'!$B101</f>
        <v>93534406231.748306</v>
      </c>
      <c r="V37" s="3">
        <f>+BOP!V45/'Exchange Rate'!$B101</f>
        <v>151283950532.34998</v>
      </c>
      <c r="W37" s="3">
        <f>+BOP!W45/'Exchange Rate'!$B101</f>
        <v>0</v>
      </c>
      <c r="X37" s="3">
        <f>+BOP!X45/'Exchange Rate'!$B101</f>
        <v>50034605082.62207</v>
      </c>
    </row>
    <row r="38" spans="1:24" x14ac:dyDescent="0.2">
      <c r="A38" s="4">
        <v>45292</v>
      </c>
      <c r="B38" s="3">
        <f>+BOP!B46/'Exchange Rate'!$B102</f>
        <v>757033382463.8092</v>
      </c>
      <c r="C38" s="3">
        <f>+BOP!C46/'Exchange Rate'!$B102</f>
        <v>646701322970.47595</v>
      </c>
      <c r="D38" s="3">
        <f>+BOP!D46/'Exchange Rate'!$B102</f>
        <v>398846049747.6189</v>
      </c>
      <c r="E38" s="3">
        <f>+BOP!E46/'Exchange Rate'!$B102</f>
        <v>354616721174.92047</v>
      </c>
      <c r="F38" s="3">
        <f>+BOP!F46/'Exchange Rate'!$B102</f>
        <v>363423541978.09509</v>
      </c>
      <c r="G38" s="3">
        <f>+BOP!G46/'Exchange Rate'!$B102</f>
        <v>349591046070.79352</v>
      </c>
      <c r="H38" s="3">
        <f>+BOP!H46/'Exchange Rate'!$B102</f>
        <v>50735148926.349182</v>
      </c>
      <c r="I38" s="3">
        <f>+BOP!I46/'Exchange Rate'!$B102</f>
        <v>89186894688.571396</v>
      </c>
      <c r="J38" s="3">
        <f>+BOP!J46/'Exchange Rate'!$B102</f>
        <v>49845535070.946609</v>
      </c>
      <c r="K38" s="3">
        <f>+BOP!K46/'Exchange Rate'!$B102</f>
        <v>7136020503.9733992</v>
      </c>
      <c r="L38" s="3">
        <f>+BOP!L46/'Exchange Rate'!$B102</f>
        <v>204107165582.22214</v>
      </c>
      <c r="M38" s="3">
        <f>+BOP!M46/'Exchange Rate'!$B102</f>
        <v>204465366813.01578</v>
      </c>
      <c r="N38" s="3">
        <f>+BOP!N46/'Exchange Rate'!$B102</f>
        <v>48624812726.984108</v>
      </c>
      <c r="O38" s="3">
        <f>+BOP!O46/'Exchange Rate'!$B102</f>
        <v>33211410508.571415</v>
      </c>
      <c r="P38" s="3">
        <f>+BOP!P46/'Exchange Rate'!$B102</f>
        <v>155482352855.23804</v>
      </c>
      <c r="Q38" s="3">
        <f>+BOP!Q46/'Exchange Rate'!$B102</f>
        <v>171253956304.44437</v>
      </c>
      <c r="R38" s="3">
        <f>+BOP!R46/'Exchange Rate'!$B102</f>
        <v>38116470804.148399</v>
      </c>
      <c r="S38" s="3">
        <f>+BOP!S46/'Exchange Rate'!$B102</f>
        <v>-5493114628.6637897</v>
      </c>
      <c r="T38" s="3">
        <f>+BOP!T46/'Exchange Rate'!$B102</f>
        <v>5815197249.2727346</v>
      </c>
      <c r="U38" s="3">
        <f>+BOP!U46/'Exchange Rate'!$B102</f>
        <v>129942029632.38091</v>
      </c>
      <c r="V38" s="3">
        <f>+BOP!V46/'Exchange Rate'!$B102</f>
        <v>150147329075.19037</v>
      </c>
      <c r="W38" s="3">
        <f>+BOP!W46/'Exchange Rate'!$B102</f>
        <v>108578.73015873012</v>
      </c>
      <c r="X38" s="3">
        <f>+BOP!X46/'Exchange Rate'!$B102</f>
        <v>-58371233056.925896</v>
      </c>
    </row>
    <row r="39" spans="1:24" x14ac:dyDescent="0.2">
      <c r="A39" s="4">
        <v>45383</v>
      </c>
      <c r="B39" s="3">
        <f>+BOP!B47/'Exchange Rate'!$B103</f>
        <v>762323391255.2666</v>
      </c>
      <c r="C39" s="3">
        <f>+BOP!C47/'Exchange Rate'!$B103</f>
        <v>659267855991.13574</v>
      </c>
      <c r="D39" s="3">
        <f>+BOP!D47/'Exchange Rate'!$B103</f>
        <v>418526214114.93628</v>
      </c>
      <c r="E39" s="3">
        <f>+BOP!E47/'Exchange Rate'!$B103</f>
        <v>361673486446.99768</v>
      </c>
      <c r="F39" s="3">
        <f>+BOP!F47/'Exchange Rate'!$B103</f>
        <v>375475066196.83942</v>
      </c>
      <c r="G39" s="3">
        <f>+BOP!G47/'Exchange Rate'!$B103</f>
        <v>354021255456.52118</v>
      </c>
      <c r="H39" s="3">
        <f>+BOP!H47/'Exchange Rate'!$B103</f>
        <v>51089274446.35112</v>
      </c>
      <c r="I39" s="3">
        <f>+BOP!I47/'Exchange Rate'!$B103</f>
        <v>97459619279.368729</v>
      </c>
      <c r="J39" s="3">
        <f>+BOP!J47/'Exchange Rate'!$B103</f>
        <v>-18809106007.637348</v>
      </c>
      <c r="K39" s="3">
        <f>+BOP!K47/'Exchange Rate'!$B103</f>
        <v>-128815643516.03517</v>
      </c>
      <c r="L39" s="3">
        <f>+BOP!L47/'Exchange Rate'!$B103</f>
        <v>202299060031.7536</v>
      </c>
      <c r="M39" s="3">
        <f>+BOP!M47/'Exchange Rate'!$B103</f>
        <v>303907702372.70978</v>
      </c>
      <c r="N39" s="3">
        <f>+BOP!N47/'Exchange Rate'!$B103</f>
        <v>69826527034.28833</v>
      </c>
      <c r="O39" s="3">
        <f>+BOP!O47/'Exchange Rate'!$B103</f>
        <v>141437174900.32275</v>
      </c>
      <c r="P39" s="3">
        <f>+BOP!P47/'Exchange Rate'!$B103</f>
        <v>132472532997.46527</v>
      </c>
      <c r="Q39" s="3">
        <f>+BOP!Q47/'Exchange Rate'!$B103</f>
        <v>162470527472.38702</v>
      </c>
      <c r="R39" s="3">
        <f>+BOP!R47/'Exchange Rate'!$B103</f>
        <v>57162547056.295517</v>
      </c>
      <c r="S39" s="3">
        <f>+BOP!S47/'Exchange Rate'!$B103</f>
        <v>-40698292241.321678</v>
      </c>
      <c r="T39" s="3">
        <f>+BOP!T47/'Exchange Rate'!$B103</f>
        <v>5902331397.3002844</v>
      </c>
      <c r="U39" s="3">
        <f>+BOP!U47/'Exchange Rate'!$B103</f>
        <v>134991728839.37013</v>
      </c>
      <c r="V39" s="3">
        <f>+BOP!V47/'Exchange Rate'!$B103</f>
        <v>119173252770.42929</v>
      </c>
      <c r="W39" s="3">
        <f>+BOP!W47/'Exchange Rate'!$B103</f>
        <v>0</v>
      </c>
      <c r="X39" s="3">
        <f>+BOP!X47/'Exchange Rate'!$B103</f>
        <v>-7012186908.0701895</v>
      </c>
    </row>
    <row r="40" spans="1:24" x14ac:dyDescent="0.2">
      <c r="A40" s="4">
        <v>45474</v>
      </c>
      <c r="B40" s="3">
        <f>+BOP!B48/'Exchange Rate'!$B104</f>
        <v>770951629965.48694</v>
      </c>
      <c r="C40" s="3">
        <f>+BOP!C48/'Exchange Rate'!$B104</f>
        <v>678039292929.11938</v>
      </c>
      <c r="D40" s="3">
        <f>+BOP!D48/'Exchange Rate'!$B104</f>
        <v>412317236118.19916</v>
      </c>
      <c r="E40" s="3">
        <f>+BOP!E48/'Exchange Rate'!$B104</f>
        <v>371652313678.19745</v>
      </c>
      <c r="F40" s="3">
        <f>+BOP!F48/'Exchange Rate'!$B104</f>
        <v>386902291141.83447</v>
      </c>
      <c r="G40" s="3">
        <f>+BOP!G48/'Exchange Rate'!$B104</f>
        <v>377147775325.4704</v>
      </c>
      <c r="H40" s="3">
        <f>+BOP!H48/'Exchange Rate'!$B104</f>
        <v>54949673918.184128</v>
      </c>
      <c r="I40" s="3">
        <f>+BOP!I48/'Exchange Rate'!$B104</f>
        <v>101412981681.82245</v>
      </c>
      <c r="J40" s="3">
        <f>+BOP!J48/'Exchange Rate'!$B104</f>
        <v>-20522735268.627792</v>
      </c>
      <c r="K40" s="3">
        <f>+BOP!K48/'Exchange Rate'!$B104</f>
        <v>-34131798418.49828</v>
      </c>
      <c r="L40" s="3">
        <f>+BOP!L48/'Exchange Rate'!$B104</f>
        <v>209280610096.37244</v>
      </c>
      <c r="M40" s="3">
        <f>+BOP!M48/'Exchange Rate'!$B104</f>
        <v>216970126623.64548</v>
      </c>
      <c r="N40" s="3">
        <f>+BOP!N48/'Exchange Rate'!$B104</f>
        <v>56507347441.820557</v>
      </c>
      <c r="O40" s="3">
        <f>+BOP!O48/'Exchange Rate'!$B104</f>
        <v>119469451450.91412</v>
      </c>
      <c r="P40" s="3">
        <f>+BOP!P48/'Exchange Rate'!$B104</f>
        <v>152773262654.55188</v>
      </c>
      <c r="Q40" s="3">
        <f>+BOP!Q48/'Exchange Rate'!$B104</f>
        <v>97500675172.731369</v>
      </c>
      <c r="R40" s="3">
        <f>+BOP!R48/'Exchange Rate'!$B104</f>
        <v>255464084234.57355</v>
      </c>
      <c r="S40" s="3">
        <f>+BOP!S48/'Exchange Rate'!$B104</f>
        <v>102237589790.24763</v>
      </c>
      <c r="T40" s="3">
        <f>+BOP!T48/'Exchange Rate'!$B104</f>
        <v>-11841312422.263008</v>
      </c>
      <c r="U40" s="3">
        <f>+BOP!U48/'Exchange Rate'!$B104</f>
        <v>96868577363.640442</v>
      </c>
      <c r="V40" s="3">
        <f>+BOP!V48/'Exchange Rate'!$B104</f>
        <v>150596063284.88562</v>
      </c>
      <c r="W40" s="3">
        <f>+BOP!W48/'Exchange Rate'!$B104</f>
        <v>-109834.54545455007</v>
      </c>
      <c r="X40" s="3">
        <f>+BOP!X48/'Exchange Rate'!$B104</f>
        <v>-3291334640.2252669</v>
      </c>
    </row>
    <row r="41" spans="1:24" x14ac:dyDescent="0.2">
      <c r="A41" s="4">
        <v>45566</v>
      </c>
      <c r="B41" s="3">
        <f>+BOP!B49/'Exchange Rate'!$B105</f>
        <v>751212024581.25012</v>
      </c>
      <c r="C41" s="3">
        <f>+BOP!C49/'Exchange Rate'!$B105</f>
        <v>667113820725.00012</v>
      </c>
      <c r="D41" s="3">
        <f>+BOP!D49/'Exchange Rate'!$B105</f>
        <v>409295015633.75006</v>
      </c>
      <c r="E41" s="3">
        <f>+BOP!E49/'Exchange Rate'!$B105</f>
        <v>358849017783.75006</v>
      </c>
      <c r="F41" s="3">
        <f>+BOP!F49/'Exchange Rate'!$B105</f>
        <v>370581867338.75006</v>
      </c>
      <c r="G41" s="3">
        <f>+BOP!G49/'Exchange Rate'!$B105</f>
        <v>370773491206.25006</v>
      </c>
      <c r="H41" s="3">
        <f>+BOP!H49/'Exchange Rate'!$B105</f>
        <v>52551937745.000008</v>
      </c>
      <c r="I41" s="3">
        <f>+BOP!I49/'Exchange Rate'!$B105</f>
        <v>108235441012.50002</v>
      </c>
      <c r="J41" s="3">
        <f>+BOP!J49/'Exchange Rate'!$B105</f>
        <v>150461476536.77649</v>
      </c>
      <c r="K41" s="3">
        <f>+BOP!K49/'Exchange Rate'!$B105</f>
        <v>111447767893.5676</v>
      </c>
      <c r="L41" s="3">
        <f>+BOP!L49/'Exchange Rate'!$B105</f>
        <v>256282930180.00003</v>
      </c>
      <c r="M41" s="3">
        <f>+BOP!M49/'Exchange Rate'!$B105</f>
        <v>191131776553.75003</v>
      </c>
      <c r="N41" s="3">
        <f>+BOP!N49/'Exchange Rate'!$B105</f>
        <v>99373531430.000015</v>
      </c>
      <c r="O41" s="3">
        <f>+BOP!O49/'Exchange Rate'!$B105</f>
        <v>143430464823.75003</v>
      </c>
      <c r="P41" s="3">
        <f>+BOP!P49/'Exchange Rate'!$B105</f>
        <v>156909398750.00003</v>
      </c>
      <c r="Q41" s="3">
        <f>+BOP!Q49/'Exchange Rate'!$B105</f>
        <v>47701311730.000008</v>
      </c>
      <c r="R41" s="3">
        <f>+BOP!R49/'Exchange Rate'!$B105</f>
        <v>-55062255090.434464</v>
      </c>
      <c r="S41" s="3">
        <f>+BOP!S49/'Exchange Rate'!$B105</f>
        <v>-86036421942.362854</v>
      </c>
      <c r="T41" s="3">
        <f>+BOP!T49/'Exchange Rate'!$B105</f>
        <v>4925203495.0731211</v>
      </c>
      <c r="U41" s="3">
        <f>+BOP!U49/'Exchange Rate'!$B105</f>
        <v>78668967757.500015</v>
      </c>
      <c r="V41" s="3">
        <f>+BOP!V49/'Exchange Rate'!$B105</f>
        <v>85567695006.136368</v>
      </c>
      <c r="W41" s="3">
        <f>+BOP!W49/'Exchange Rate'!$B105</f>
        <v>106813.75000000001</v>
      </c>
      <c r="X41" s="3">
        <f>+BOP!X49/'Exchange Rate'!$B105</f>
        <v>54496537610.324074</v>
      </c>
    </row>
    <row r="42" spans="1:24" x14ac:dyDescent="0.2">
      <c r="A42" s="4">
        <v>45658</v>
      </c>
      <c r="B42" s="3">
        <f>+BOP!B50/'Exchange Rate'!$B106</f>
        <v>792890949595.26147</v>
      </c>
      <c r="C42" s="3">
        <f>+BOP!C50/'Exchange Rate'!$B106</f>
        <v>676437917567.48022</v>
      </c>
      <c r="D42" s="3">
        <f>+BOP!D50/'Exchange Rate'!$B106</f>
        <v>412046644591.28198</v>
      </c>
      <c r="E42" s="3">
        <f>+BOP!E50/'Exchange Rate'!$B106</f>
        <v>380052523432.5509</v>
      </c>
      <c r="F42" s="3">
        <f>+BOP!F50/'Exchange Rate'!$B106</f>
        <v>376547069428.58252</v>
      </c>
      <c r="G42" s="3">
        <f>+BOP!G50/'Exchange Rate'!$B106</f>
        <v>401492608761.91663</v>
      </c>
      <c r="H42" s="3">
        <f>+BOP!H50/'Exchange Rate'!$B106</f>
        <v>50839027682.541183</v>
      </c>
      <c r="I42" s="3">
        <f>+BOP!I50/'Exchange Rate'!$B106</f>
        <v>95077244750.002808</v>
      </c>
      <c r="J42" s="3">
        <f>+BOP!J50/'Exchange Rate'!$B106</f>
        <v>53285377985.659546</v>
      </c>
      <c r="K42" s="3">
        <f>+BOP!K50/'Exchange Rate'!$B106</f>
        <v>17313548425.011486</v>
      </c>
      <c r="L42" s="3">
        <f>+BOP!L50/'Exchange Rate'!$B106</f>
        <v>225003402055.56219</v>
      </c>
      <c r="M42" s="3">
        <f>+BOP!M50/'Exchange Rate'!$B106</f>
        <v>212687852174.60944</v>
      </c>
      <c r="N42" s="3">
        <f>+BOP!N50/'Exchange Rate'!$B106</f>
        <v>28245892023.810356</v>
      </c>
      <c r="O42" s="3">
        <f>+BOP!O50/'Exchange Rate'!$B106</f>
        <v>144530549448.41696</v>
      </c>
      <c r="P42" s="3">
        <f>+BOP!P50/'Exchange Rate'!$B106</f>
        <v>196757510031.75183</v>
      </c>
      <c r="Q42" s="3">
        <f>+BOP!Q50/'Exchange Rate'!$B106</f>
        <v>68157302726.19249</v>
      </c>
      <c r="R42" s="3">
        <f>+BOP!R50/'Exchange Rate'!$B106</f>
        <v>254015519420.79572</v>
      </c>
      <c r="S42" s="3">
        <f>+BOP!S50/'Exchange Rate'!$B106</f>
        <v>248482285519.15231</v>
      </c>
      <c r="T42" s="3">
        <f>+BOP!T50/'Exchange Rate'!$B106</f>
        <v>3556326862.3989878</v>
      </c>
      <c r="U42" s="3">
        <f>+BOP!U50/'Exchange Rate'!$B106</f>
        <v>79263396785.716629</v>
      </c>
      <c r="V42" s="3">
        <f>+BOP!V50/'Exchange Rate'!$B106</f>
        <v>114770225472.01688</v>
      </c>
      <c r="W42" s="3">
        <f>+BOP!W50/'Exchange Rate'!$B106</f>
        <v>0</v>
      </c>
      <c r="X42" s="3">
        <f>+BOP!X50/'Exchange Rate'!$B106</f>
        <v>-57393285266.37368</v>
      </c>
    </row>
    <row r="43" spans="1:24" x14ac:dyDescent="0.2">
      <c r="A43" s="4">
        <v>45748</v>
      </c>
      <c r="B43" s="3">
        <f>+BOP!B51/'Exchange Rate'!$B107</f>
        <v>812873533302.93811</v>
      </c>
      <c r="C43" s="3">
        <f>+BOP!C51/'Exchange Rate'!$B107</f>
        <v>714262811823.57898</v>
      </c>
      <c r="D43" s="3">
        <f>+BOP!D51/'Exchange Rate'!$B107</f>
        <v>439386392267.1156</v>
      </c>
      <c r="E43" s="3">
        <f>+BOP!E51/'Exchange Rate'!$B107</f>
        <v>395735648355.50085</v>
      </c>
      <c r="F43" s="3">
        <f>+BOP!F51/'Exchange Rate'!$B107</f>
        <v>396649380375.17828</v>
      </c>
      <c r="G43" s="3">
        <f>+BOP!G51/'Exchange Rate'!$B107</f>
        <v>390824239541.95221</v>
      </c>
      <c r="H43" s="3">
        <f>+BOP!H51/'Exchange Rate'!$B107</f>
        <v>55725634886.131424</v>
      </c>
      <c r="I43" s="3">
        <f>+BOP!I51/'Exchange Rate'!$B107</f>
        <v>108932866047.10144</v>
      </c>
      <c r="J43" s="3">
        <f>+BOP!J51/'Exchange Rate'!$B107</f>
        <v>-41198819348.599434</v>
      </c>
      <c r="K43" s="3">
        <f>+BOP!K51/'Exchange Rate'!$B107</f>
        <v>-63174799687.965805</v>
      </c>
      <c r="L43" s="3">
        <f>+BOP!L51/'Exchange Rate'!$B107</f>
        <v>227110876977.75168</v>
      </c>
      <c r="M43" s="3">
        <f>+BOP!M51/'Exchange Rate'!$B107</f>
        <v>190993348459.04044</v>
      </c>
      <c r="N43" s="3">
        <f>+BOP!N51/'Exchange Rate'!$B107</f>
        <v>80203879629.680862</v>
      </c>
      <c r="O43" s="3">
        <f>+BOP!O51/'Exchange Rate'!$B107</f>
        <v>22249300981.93644</v>
      </c>
      <c r="P43" s="3">
        <f>+BOP!P51/'Exchange Rate'!$B107</f>
        <v>146906997348.0708</v>
      </c>
      <c r="Q43" s="3">
        <f>+BOP!Q51/'Exchange Rate'!$B107</f>
        <v>168744047477.104</v>
      </c>
      <c r="R43" s="3">
        <f>+BOP!R51/'Exchange Rate'!$B107</f>
        <v>210014875345.40448</v>
      </c>
      <c r="S43" s="3">
        <f>+BOP!S51/'Exchange Rate'!$B107</f>
        <v>169108465188.77182</v>
      </c>
      <c r="T43" s="3">
        <f>+BOP!T51/'Exchange Rate'!$B107</f>
        <v>11902987054.515856</v>
      </c>
      <c r="U43" s="3">
        <f>+BOP!U51/'Exchange Rate'!$B107</f>
        <v>94879375063.229874</v>
      </c>
      <c r="V43" s="3">
        <f>+BOP!V51/'Exchange Rate'!$B107</f>
        <v>109061677495.18011</v>
      </c>
      <c r="W43" s="3">
        <f>+BOP!W51/'Exchange Rate'!$B107</f>
        <v>0</v>
      </c>
      <c r="X43" s="3">
        <f>+BOP!X51/'Exchange Rate'!$B107</f>
        <v>1841228574.0460091</v>
      </c>
    </row>
    <row r="44" spans="1:24" x14ac:dyDescent="0.2">
      <c r="A44" s="4">
        <v>45839</v>
      </c>
      <c r="B44" s="3">
        <f>+BOP!B52/'Exchange Rate'!$B108</f>
        <v>842658320387.72754</v>
      </c>
      <c r="C44" s="3">
        <f>+BOP!C52/'Exchange Rate'!$B108</f>
        <v>731835075360.00024</v>
      </c>
      <c r="D44" s="3">
        <f>+BOP!D52/'Exchange Rate'!$B108</f>
        <v>446374041512.27283</v>
      </c>
      <c r="E44" s="3">
        <f>+BOP!E52/'Exchange Rate'!$B108</f>
        <v>415694603597.27283</v>
      </c>
      <c r="F44" s="3">
        <f>+BOP!F52/'Exchange Rate'!$B108</f>
        <v>370122531780.45465</v>
      </c>
      <c r="G44" s="3">
        <f>+BOP!G52/'Exchange Rate'!$B108</f>
        <v>400024725029.091</v>
      </c>
      <c r="H44" s="3">
        <f>+BOP!H52/'Exchange Rate'!$B108</f>
        <v>55135311684.545471</v>
      </c>
      <c r="I44" s="3">
        <f>+BOP!I52/'Exchange Rate'!$B108</f>
        <v>113189671191.81821</v>
      </c>
      <c r="J44" s="3">
        <f>+BOP!J52/'Exchange Rate'!$B108</f>
        <v>22463776090.139648</v>
      </c>
      <c r="K44" s="3">
        <f>+BOP!K52/'Exchange Rate'!$B108</f>
        <v>28858216599.317215</v>
      </c>
      <c r="L44" s="3">
        <f>+BOP!L52/'Exchange Rate'!$B108</f>
        <v>249994778014.54553</v>
      </c>
      <c r="M44" s="3">
        <f>+BOP!M52/'Exchange Rate'!$B108</f>
        <v>210168406211.81824</v>
      </c>
      <c r="N44" s="3">
        <f>+BOP!N52/'Exchange Rate'!$B108</f>
        <v>26007559695.000008</v>
      </c>
      <c r="O44" s="3">
        <f>+BOP!O52/'Exchange Rate'!$B108</f>
        <v>138160320621.81821</v>
      </c>
      <c r="P44" s="3">
        <f>+BOP!P52/'Exchange Rate'!$B108</f>
        <v>223987218319.54553</v>
      </c>
      <c r="Q44" s="3">
        <f>+BOP!Q52/'Exchange Rate'!$B108</f>
        <v>72008085590.000015</v>
      </c>
      <c r="R44" s="3">
        <f>+BOP!R52/'Exchange Rate'!$B108</f>
        <v>1715945239.0418253</v>
      </c>
      <c r="S44" s="3">
        <f>+BOP!S52/'Exchange Rate'!$B108</f>
        <v>-7305010042.9847794</v>
      </c>
      <c r="T44" s="3">
        <f>+BOP!T52/'Exchange Rate'!$B108</f>
        <v>-1091396346.0471303</v>
      </c>
      <c r="U44" s="3">
        <f>+BOP!U52/'Exchange Rate'!$B108</f>
        <v>53546130186.818199</v>
      </c>
      <c r="V44" s="3">
        <f>+BOP!V52/'Exchange Rate'!$B108</f>
        <v>29799455700.709736</v>
      </c>
      <c r="W44" s="3">
        <f>+BOP!W52/'Exchange Rate'!$B108</f>
        <v>0</v>
      </c>
      <c r="X44" s="3">
        <f>+BOP!X52/'Exchange Rate'!$B108</f>
        <v>11562034528.819458</v>
      </c>
    </row>
    <row r="46" spans="1:24" ht="16" x14ac:dyDescent="0.2">
      <c r="B46" s="7" t="s">
        <v>142</v>
      </c>
      <c r="C46" t="s">
        <v>143</v>
      </c>
      <c r="D46" t="s">
        <v>157</v>
      </c>
      <c r="E46" t="s">
        <v>158</v>
      </c>
      <c r="F46" t="s">
        <v>159</v>
      </c>
      <c r="I46" t="s">
        <v>160</v>
      </c>
      <c r="J46" t="s">
        <v>164</v>
      </c>
      <c r="K46" t="s">
        <v>186</v>
      </c>
      <c r="L46" t="s">
        <v>166</v>
      </c>
      <c r="M46" t="s">
        <v>150</v>
      </c>
    </row>
    <row r="47" spans="1:24" x14ac:dyDescent="0.2">
      <c r="A47" s="4">
        <v>42005</v>
      </c>
      <c r="B47" s="5">
        <f>+B2-C2</f>
        <v>91399781342.860718</v>
      </c>
      <c r="C47" s="5">
        <f>+D2-E2</f>
        <v>36103576928.572815</v>
      </c>
      <c r="D47" s="5">
        <f t="shared" ref="D47:D88" si="0">+F2-G2</f>
        <v>10918630685.714722</v>
      </c>
      <c r="E47" s="5">
        <f t="shared" ref="E47:E88" si="1">+H2-I2</f>
        <v>-43391748271.430252</v>
      </c>
      <c r="F47" s="5">
        <f t="shared" ref="F47:F88" si="2">+SUM(B47:E47)</f>
        <v>95030240685.718002</v>
      </c>
      <c r="I47" s="5">
        <f>+J2-K2</f>
        <v>174809878042.95767</v>
      </c>
      <c r="J47" s="5">
        <f>+N2-O2</f>
        <v>-168505994471.43509</v>
      </c>
      <c r="K47" s="5">
        <f>+P2-Q2</f>
        <v>-55733598300.002167</v>
      </c>
      <c r="L47" s="5">
        <f>+R2-S2</f>
        <v>-22520917546.769955</v>
      </c>
      <c r="M47" s="5">
        <f>+T2</f>
        <v>10883993400.927614</v>
      </c>
    </row>
    <row r="48" spans="1:24" x14ac:dyDescent="0.2">
      <c r="A48" s="4">
        <v>42095</v>
      </c>
      <c r="B48" s="5">
        <f t="shared" ref="B48:B88" si="3">+B3-C3</f>
        <v>92512174743.867981</v>
      </c>
      <c r="C48" s="5">
        <f t="shared" ref="C48:C88" si="4">+D3-E3</f>
        <v>-515056270.9677124</v>
      </c>
      <c r="D48" s="5">
        <f t="shared" si="0"/>
        <v>7844329112.2578125</v>
      </c>
      <c r="E48" s="5">
        <f t="shared" si="1"/>
        <v>-38505872082.579407</v>
      </c>
      <c r="F48" s="5">
        <f t="shared" si="2"/>
        <v>61335575502.578674</v>
      </c>
      <c r="I48" s="5">
        <f t="shared" ref="I48:I88" si="5">+J3-K3</f>
        <v>5773089644.5119324</v>
      </c>
      <c r="J48" s="5">
        <f t="shared" ref="J48:J88" si="6">+N3-O3</f>
        <v>849290211.61287689</v>
      </c>
      <c r="K48" s="5">
        <f t="shared" ref="K48:K88" si="7">+P3-Q3</f>
        <v>113871315141.28667</v>
      </c>
      <c r="L48" s="5">
        <f t="shared" ref="L48:L88" si="8">+R3-S3</f>
        <v>-71765097385.230087</v>
      </c>
      <c r="M48" s="5">
        <f t="shared" ref="M48:M88" si="9">+T3</f>
        <v>-896062037.5480479</v>
      </c>
    </row>
    <row r="49" spans="1:13" x14ac:dyDescent="0.2">
      <c r="A49" s="4">
        <v>42186</v>
      </c>
      <c r="B49" s="5">
        <f t="shared" si="3"/>
        <v>94980821145</v>
      </c>
      <c r="C49" s="5">
        <f t="shared" si="4"/>
        <v>26886922725</v>
      </c>
      <c r="D49" s="5">
        <f t="shared" si="0"/>
        <v>5371381635</v>
      </c>
      <c r="E49" s="5">
        <f t="shared" si="1"/>
        <v>-29167917360</v>
      </c>
      <c r="F49" s="5">
        <f t="shared" si="2"/>
        <v>98071208145</v>
      </c>
      <c r="I49" s="5">
        <f t="shared" si="5"/>
        <v>53920597212.430725</v>
      </c>
      <c r="J49" s="5">
        <f t="shared" si="6"/>
        <v>-35311673415</v>
      </c>
      <c r="K49" s="5">
        <f t="shared" si="7"/>
        <v>140565474540</v>
      </c>
      <c r="L49" s="5">
        <f t="shared" si="8"/>
        <v>-78081907390.14122</v>
      </c>
      <c r="M49" s="5">
        <f t="shared" si="9"/>
        <v>-4526800648.4014444</v>
      </c>
    </row>
    <row r="50" spans="1:13" x14ac:dyDescent="0.2">
      <c r="A50" s="4">
        <v>42278</v>
      </c>
      <c r="B50" s="5">
        <f t="shared" si="3"/>
        <v>96316797121.233521</v>
      </c>
      <c r="C50" s="5">
        <f t="shared" si="4"/>
        <v>24908538306.769928</v>
      </c>
      <c r="D50" s="5">
        <f t="shared" si="0"/>
        <v>358263068.61538696</v>
      </c>
      <c r="E50" s="5">
        <f t="shared" si="1"/>
        <v>-34747574680.924072</v>
      </c>
      <c r="F50" s="5">
        <f t="shared" si="2"/>
        <v>86836023815.694763</v>
      </c>
      <c r="I50" s="5">
        <f t="shared" si="5"/>
        <v>44638403474.114014</v>
      </c>
      <c r="J50" s="5">
        <f t="shared" si="6"/>
        <v>-74161769528.309814</v>
      </c>
      <c r="K50" s="5">
        <f t="shared" si="7"/>
        <v>190142838986.1593</v>
      </c>
      <c r="L50" s="5">
        <f t="shared" si="8"/>
        <v>-21568186451.386848</v>
      </c>
      <c r="M50" s="5">
        <f t="shared" si="9"/>
        <v>6041316537.2055511</v>
      </c>
    </row>
    <row r="51" spans="1:13" x14ac:dyDescent="0.2">
      <c r="A51" s="4">
        <v>42370</v>
      </c>
      <c r="B51" s="5">
        <f t="shared" si="3"/>
        <v>94691717614.834595</v>
      </c>
      <c r="C51" s="5">
        <f t="shared" si="4"/>
        <v>23067106677.095795</v>
      </c>
      <c r="D51" s="5">
        <f t="shared" si="0"/>
        <v>13274542942.257477</v>
      </c>
      <c r="E51" s="5">
        <f t="shared" si="1"/>
        <v>-34346815058.708191</v>
      </c>
      <c r="F51" s="5">
        <f t="shared" si="2"/>
        <v>96686552175.479675</v>
      </c>
      <c r="I51" s="5">
        <f t="shared" si="5"/>
        <v>-24702507969.815948</v>
      </c>
      <c r="J51" s="5">
        <f t="shared" si="6"/>
        <v>16919727871.934752</v>
      </c>
      <c r="K51" s="5">
        <f t="shared" si="7"/>
        <v>151995880471.92892</v>
      </c>
      <c r="L51" s="5">
        <f t="shared" si="8"/>
        <v>-186051633568.66238</v>
      </c>
      <c r="M51" s="5">
        <f t="shared" si="9"/>
        <v>5847351971.3916473</v>
      </c>
    </row>
    <row r="52" spans="1:13" x14ac:dyDescent="0.2">
      <c r="A52" s="4">
        <v>42461</v>
      </c>
      <c r="B52" s="5">
        <f t="shared" si="3"/>
        <v>102705765007.38605</v>
      </c>
      <c r="C52" s="5">
        <f t="shared" si="4"/>
        <v>25294872615.384979</v>
      </c>
      <c r="D52" s="5">
        <f t="shared" si="0"/>
        <v>15411014064.461761</v>
      </c>
      <c r="E52" s="5">
        <f t="shared" si="1"/>
        <v>-30681099552.923515</v>
      </c>
      <c r="F52" s="5">
        <f t="shared" si="2"/>
        <v>112730552134.30927</v>
      </c>
      <c r="I52" s="5">
        <f t="shared" si="5"/>
        <v>37088984899.7034</v>
      </c>
      <c r="J52" s="5">
        <f t="shared" si="6"/>
        <v>-94278845949.693665</v>
      </c>
      <c r="K52" s="5">
        <f t="shared" si="7"/>
        <v>211475185259.54147</v>
      </c>
      <c r="L52" s="5">
        <f t="shared" si="8"/>
        <v>6829991180.9760742</v>
      </c>
      <c r="M52" s="5">
        <f t="shared" si="9"/>
        <v>4405466732.9922991</v>
      </c>
    </row>
    <row r="53" spans="1:13" x14ac:dyDescent="0.2">
      <c r="A53" s="4">
        <v>42552</v>
      </c>
      <c r="B53" s="5">
        <f t="shared" si="3"/>
        <v>101706346537.87994</v>
      </c>
      <c r="C53" s="5">
        <f t="shared" si="4"/>
        <v>19721339337.121429</v>
      </c>
      <c r="D53" s="5">
        <f t="shared" si="0"/>
        <v>21375848212.12146</v>
      </c>
      <c r="E53" s="5">
        <f t="shared" si="1"/>
        <v>-44392247439.394447</v>
      </c>
      <c r="F53" s="5">
        <f t="shared" si="2"/>
        <v>98411286647.728394</v>
      </c>
      <c r="I53" s="5">
        <f t="shared" si="5"/>
        <v>144790812365.87534</v>
      </c>
      <c r="J53" s="5">
        <f t="shared" si="6"/>
        <v>-12327023503.788021</v>
      </c>
      <c r="K53" s="5">
        <f t="shared" si="7"/>
        <v>155063559863.63815</v>
      </c>
      <c r="L53" s="5">
        <f t="shared" si="8"/>
        <v>-175661062448.90451</v>
      </c>
      <c r="M53" s="5">
        <f t="shared" si="9"/>
        <v>1042433725.9645857</v>
      </c>
    </row>
    <row r="54" spans="1:13" x14ac:dyDescent="0.2">
      <c r="A54" s="4">
        <v>42644</v>
      </c>
      <c r="B54" s="5">
        <f t="shared" si="3"/>
        <v>90373322531.25</v>
      </c>
      <c r="C54" s="5">
        <f t="shared" si="4"/>
        <v>19946677781.25</v>
      </c>
      <c r="D54" s="5">
        <f t="shared" si="0"/>
        <v>22318307472.65625</v>
      </c>
      <c r="E54" s="5">
        <f t="shared" si="1"/>
        <v>-38150858882.8125</v>
      </c>
      <c r="F54" s="5">
        <f t="shared" si="2"/>
        <v>94487448902.34375</v>
      </c>
      <c r="I54" s="5">
        <f t="shared" si="5"/>
        <v>69339809455.381042</v>
      </c>
      <c r="J54" s="5">
        <f t="shared" si="6"/>
        <v>-11919216761.71875</v>
      </c>
      <c r="K54" s="5">
        <f t="shared" si="7"/>
        <v>120294849726.5625</v>
      </c>
      <c r="L54" s="5">
        <f t="shared" si="8"/>
        <v>-22016207648.191528</v>
      </c>
      <c r="M54" s="5">
        <f t="shared" si="9"/>
        <v>6021183910.8792849</v>
      </c>
    </row>
    <row r="55" spans="1:13" x14ac:dyDescent="0.2">
      <c r="A55" s="4">
        <v>42736</v>
      </c>
      <c r="B55" s="5">
        <f t="shared" si="3"/>
        <v>82672643262.459778</v>
      </c>
      <c r="C55" s="5">
        <f t="shared" si="4"/>
        <v>35945308049.537689</v>
      </c>
      <c r="D55" s="5">
        <f t="shared" si="0"/>
        <v>11391942840.922821</v>
      </c>
      <c r="E55" s="5">
        <f t="shared" si="1"/>
        <v>-34618784042.768486</v>
      </c>
      <c r="F55" s="5">
        <f t="shared" si="2"/>
        <v>95391110110.151794</v>
      </c>
      <c r="I55" s="5">
        <f t="shared" si="5"/>
        <v>-12566663600.82666</v>
      </c>
      <c r="J55" s="5">
        <f t="shared" si="6"/>
        <v>-24905174111.999466</v>
      </c>
      <c r="K55" s="5">
        <f t="shared" si="7"/>
        <v>115144690228.61288</v>
      </c>
      <c r="L55" s="5">
        <f t="shared" si="8"/>
        <v>-81989552253.281693</v>
      </c>
      <c r="M55" s="5">
        <f t="shared" si="9"/>
        <v>1924452784.1382689</v>
      </c>
    </row>
    <row r="56" spans="1:13" x14ac:dyDescent="0.2">
      <c r="A56" s="4">
        <v>42826</v>
      </c>
      <c r="B56" s="5">
        <f t="shared" si="3"/>
        <v>94381508863.71051</v>
      </c>
      <c r="C56" s="5">
        <f t="shared" si="4"/>
        <v>266605403.06451416</v>
      </c>
      <c r="D56" s="5">
        <f t="shared" si="0"/>
        <v>10035450589.516235</v>
      </c>
      <c r="E56" s="5">
        <f t="shared" si="1"/>
        <v>-44738679065.96817</v>
      </c>
      <c r="F56" s="5">
        <f t="shared" si="2"/>
        <v>59944885790.32309</v>
      </c>
      <c r="I56" s="5">
        <f t="shared" si="5"/>
        <v>16925899386.9104</v>
      </c>
      <c r="J56" s="5">
        <f t="shared" si="6"/>
        <v>-91430333635.162186</v>
      </c>
      <c r="K56" s="5">
        <f t="shared" si="7"/>
        <v>173775032870.80814</v>
      </c>
      <c r="L56" s="5">
        <f t="shared" si="8"/>
        <v>-20703929100.808662</v>
      </c>
      <c r="M56" s="5">
        <f t="shared" si="9"/>
        <v>290061975.40361667</v>
      </c>
    </row>
    <row r="57" spans="1:13" x14ac:dyDescent="0.2">
      <c r="A57" s="4">
        <v>42917</v>
      </c>
      <c r="B57" s="5">
        <f t="shared" si="3"/>
        <v>112037018211.53918</v>
      </c>
      <c r="C57" s="5">
        <f t="shared" si="4"/>
        <v>40335793232.307983</v>
      </c>
      <c r="D57" s="5">
        <f t="shared" si="0"/>
        <v>25814235793.077087</v>
      </c>
      <c r="E57" s="5">
        <f t="shared" si="1"/>
        <v>-39791127645.38488</v>
      </c>
      <c r="F57" s="5">
        <f t="shared" si="2"/>
        <v>138395919591.53937</v>
      </c>
      <c r="I57" s="5">
        <f t="shared" si="5"/>
        <v>-1425371681.4300232</v>
      </c>
      <c r="J57" s="5">
        <f t="shared" si="6"/>
        <v>-59422228546.154259</v>
      </c>
      <c r="K57" s="5">
        <f t="shared" si="7"/>
        <v>202260396969.23215</v>
      </c>
      <c r="L57" s="5">
        <f t="shared" si="8"/>
        <v>-10166876105.27977</v>
      </c>
      <c r="M57" s="5">
        <f t="shared" si="9"/>
        <v>-7360967579.2129469</v>
      </c>
    </row>
    <row r="58" spans="1:13" x14ac:dyDescent="0.2">
      <c r="A58" s="4">
        <v>43009</v>
      </c>
      <c r="B58" s="5">
        <f t="shared" si="3"/>
        <v>106862824108.57013</v>
      </c>
      <c r="C58" s="5">
        <f t="shared" si="4"/>
        <v>52573922038.570831</v>
      </c>
      <c r="D58" s="5">
        <f t="shared" si="0"/>
        <v>13429850149.999847</v>
      </c>
      <c r="E58" s="5">
        <f t="shared" si="1"/>
        <v>-34571341251.428162</v>
      </c>
      <c r="F58" s="5">
        <f t="shared" si="2"/>
        <v>138295255045.71265</v>
      </c>
      <c r="I58" s="5">
        <f t="shared" si="5"/>
        <v>28409595924.694839</v>
      </c>
      <c r="J58" s="5">
        <f t="shared" si="6"/>
        <v>-78431196141.427643</v>
      </c>
      <c r="K58" s="5">
        <f t="shared" si="7"/>
        <v>172706236362.8551</v>
      </c>
      <c r="L58" s="5">
        <f t="shared" si="8"/>
        <v>66580685881.843636</v>
      </c>
      <c r="M58" s="5">
        <f t="shared" si="9"/>
        <v>3422566212.6499171</v>
      </c>
    </row>
    <row r="59" spans="1:13" x14ac:dyDescent="0.2">
      <c r="A59" s="4">
        <v>43101</v>
      </c>
      <c r="B59" s="5">
        <f t="shared" si="3"/>
        <v>98131003621.42981</v>
      </c>
      <c r="C59" s="5">
        <f t="shared" si="4"/>
        <v>44200333128.57196</v>
      </c>
      <c r="D59" s="5">
        <f t="shared" si="0"/>
        <v>22726205400.000275</v>
      </c>
      <c r="E59" s="5">
        <f t="shared" si="1"/>
        <v>-45218614242.857681</v>
      </c>
      <c r="F59" s="5">
        <f t="shared" si="2"/>
        <v>119838927907.14436</v>
      </c>
      <c r="I59" s="5">
        <f t="shared" si="5"/>
        <v>141082289638.43277</v>
      </c>
      <c r="J59" s="5">
        <f t="shared" si="6"/>
        <v>7600723614.2857971</v>
      </c>
      <c r="K59" s="5">
        <f t="shared" si="7"/>
        <v>45058816385.714844</v>
      </c>
      <c r="L59" s="5">
        <f t="shared" si="8"/>
        <v>-114008122487.45125</v>
      </c>
      <c r="M59" s="5">
        <f t="shared" si="9"/>
        <v>18979981322.132755</v>
      </c>
    </row>
    <row r="60" spans="1:13" x14ac:dyDescent="0.2">
      <c r="A60" s="4">
        <v>43191</v>
      </c>
      <c r="B60" s="5">
        <f t="shared" si="3"/>
        <v>92425226877.620972</v>
      </c>
      <c r="C60" s="5">
        <f t="shared" si="4"/>
        <v>44745709939.048553</v>
      </c>
      <c r="D60" s="5">
        <f t="shared" si="0"/>
        <v>23455085769.048096</v>
      </c>
      <c r="E60" s="5">
        <f t="shared" si="1"/>
        <v>-40227816351.429398</v>
      </c>
      <c r="F60" s="5">
        <f t="shared" si="2"/>
        <v>120398206234.28822</v>
      </c>
      <c r="I60" s="5">
        <f t="shared" si="5"/>
        <v>124031102011.69806</v>
      </c>
      <c r="J60" s="5">
        <f t="shared" si="6"/>
        <v>-40095799206.667496</v>
      </c>
      <c r="K60" s="5">
        <f t="shared" si="7"/>
        <v>76498454533.3349</v>
      </c>
      <c r="L60" s="5">
        <f t="shared" si="8"/>
        <v>-78808358286.291504</v>
      </c>
      <c r="M60" s="5">
        <f t="shared" si="9"/>
        <v>9896737857.7989712</v>
      </c>
    </row>
    <row r="61" spans="1:13" x14ac:dyDescent="0.2">
      <c r="A61" s="4">
        <v>43282</v>
      </c>
      <c r="B61" s="5">
        <f t="shared" si="3"/>
        <v>80607450459.689697</v>
      </c>
      <c r="C61" s="5">
        <f t="shared" si="4"/>
        <v>37452406947.691101</v>
      </c>
      <c r="D61" s="5">
        <f t="shared" si="0"/>
        <v>23846575237.845367</v>
      </c>
      <c r="E61" s="5">
        <f t="shared" si="1"/>
        <v>-44222238253.844711</v>
      </c>
      <c r="F61" s="5">
        <f t="shared" si="2"/>
        <v>97684194391.381454</v>
      </c>
      <c r="I61" s="5">
        <f t="shared" si="5"/>
        <v>-30907466192.921188</v>
      </c>
      <c r="J61" s="5">
        <f t="shared" si="6"/>
        <v>80009021327.997391</v>
      </c>
      <c r="K61" s="5">
        <f t="shared" si="7"/>
        <v>29545955677.845192</v>
      </c>
      <c r="L61" s="5">
        <f t="shared" si="8"/>
        <v>-17028309571.816216</v>
      </c>
      <c r="M61" s="5">
        <f t="shared" si="9"/>
        <v>-6416129678.2638454</v>
      </c>
    </row>
    <row r="62" spans="1:13" x14ac:dyDescent="0.2">
      <c r="A62" s="4">
        <v>43374</v>
      </c>
      <c r="B62" s="5">
        <f t="shared" si="3"/>
        <v>69073262285</v>
      </c>
      <c r="C62" s="5">
        <f t="shared" si="4"/>
        <v>32429697808.75</v>
      </c>
      <c r="D62" s="5">
        <f t="shared" si="0"/>
        <v>28859587791.25</v>
      </c>
      <c r="E62" s="5">
        <f t="shared" si="1"/>
        <v>-48416093001.250008</v>
      </c>
      <c r="F62" s="5">
        <f t="shared" si="2"/>
        <v>81946454883.75</v>
      </c>
      <c r="I62" s="5">
        <f t="shared" si="5"/>
        <v>-86535518313.439224</v>
      </c>
      <c r="J62" s="5">
        <f t="shared" si="6"/>
        <v>-102450104186.25003</v>
      </c>
      <c r="K62" s="5">
        <f t="shared" si="7"/>
        <v>165948137115.00003</v>
      </c>
      <c r="L62" s="5">
        <f t="shared" si="8"/>
        <v>73155633087.912476</v>
      </c>
      <c r="M62" s="5">
        <f t="shared" si="9"/>
        <v>8071521450.0430737</v>
      </c>
    </row>
    <row r="63" spans="1:13" x14ac:dyDescent="0.2">
      <c r="A63" s="4">
        <v>43466</v>
      </c>
      <c r="B63" s="5">
        <f t="shared" si="3"/>
        <v>85556185211.426514</v>
      </c>
      <c r="C63" s="5">
        <f t="shared" si="4"/>
        <v>44134487634.284637</v>
      </c>
      <c r="D63" s="5">
        <f t="shared" si="0"/>
        <v>32583578628.570648</v>
      </c>
      <c r="E63" s="5">
        <f t="shared" si="1"/>
        <v>-47378477988.570282</v>
      </c>
      <c r="F63" s="5">
        <f t="shared" si="2"/>
        <v>114895773485.71152</v>
      </c>
      <c r="I63" s="5">
        <f t="shared" si="5"/>
        <v>126682429393.08733</v>
      </c>
      <c r="J63" s="5">
        <f t="shared" si="6"/>
        <v>-44691810674.28463</v>
      </c>
      <c r="K63" s="5">
        <f t="shared" si="7"/>
        <v>-61096438879.99852</v>
      </c>
      <c r="L63" s="5">
        <f t="shared" si="8"/>
        <v>49105557391.148087</v>
      </c>
      <c r="M63" s="5">
        <f t="shared" si="9"/>
        <v>7687062930.6042051</v>
      </c>
    </row>
    <row r="64" spans="1:13" x14ac:dyDescent="0.2">
      <c r="A64" s="4">
        <v>43556</v>
      </c>
      <c r="B64" s="5">
        <f t="shared" si="3"/>
        <v>84953742660</v>
      </c>
      <c r="C64" s="5">
        <f t="shared" si="4"/>
        <v>-5705137270</v>
      </c>
      <c r="D64" s="5">
        <f t="shared" si="0"/>
        <v>17177327680</v>
      </c>
      <c r="E64" s="5">
        <f t="shared" si="1"/>
        <v>-38895864170.000008</v>
      </c>
      <c r="F64" s="5">
        <f t="shared" si="2"/>
        <v>57530068899.999992</v>
      </c>
      <c r="I64" s="5">
        <f t="shared" si="5"/>
        <v>-101613005675.16235</v>
      </c>
      <c r="J64" s="5">
        <f t="shared" si="6"/>
        <v>-33922592710.000008</v>
      </c>
      <c r="K64" s="5">
        <f t="shared" si="7"/>
        <v>-20763616230</v>
      </c>
      <c r="L64" s="5">
        <f t="shared" si="8"/>
        <v>136245740003.79669</v>
      </c>
      <c r="M64" s="5">
        <f t="shared" si="9"/>
        <v>4746939101.4663496</v>
      </c>
    </row>
    <row r="65" spans="1:13" x14ac:dyDescent="0.2">
      <c r="A65" s="4">
        <v>43647</v>
      </c>
      <c r="B65" s="5">
        <f t="shared" si="3"/>
        <v>89680936371.210327</v>
      </c>
      <c r="C65" s="5">
        <f t="shared" si="4"/>
        <v>42234019546.059753</v>
      </c>
      <c r="D65" s="5">
        <f t="shared" si="0"/>
        <v>26531835796.363068</v>
      </c>
      <c r="E65" s="5">
        <f t="shared" si="1"/>
        <v>-45538934819.392975</v>
      </c>
      <c r="F65" s="5">
        <f t="shared" si="2"/>
        <v>112907856894.24017</v>
      </c>
      <c r="I65" s="5">
        <f t="shared" si="5"/>
        <v>107465691053.37384</v>
      </c>
      <c r="J65" s="5">
        <f t="shared" si="6"/>
        <v>-175236232765.75388</v>
      </c>
      <c r="K65" s="5">
        <f t="shared" si="7"/>
        <v>105987349634.2402</v>
      </c>
      <c r="L65" s="5">
        <f t="shared" si="8"/>
        <v>53254424847.840881</v>
      </c>
      <c r="M65" s="5">
        <f t="shared" si="9"/>
        <v>-5622031593.7035065</v>
      </c>
    </row>
    <row r="66" spans="1:13" x14ac:dyDescent="0.2">
      <c r="A66" s="4">
        <v>43739</v>
      </c>
      <c r="B66" s="5">
        <f t="shared" si="3"/>
        <v>93645246420.000122</v>
      </c>
      <c r="C66" s="5">
        <f t="shared" si="4"/>
        <v>-14439654686.875</v>
      </c>
      <c r="D66" s="5">
        <f t="shared" si="0"/>
        <v>6527055607.5</v>
      </c>
      <c r="E66" s="5">
        <f t="shared" si="1"/>
        <v>-33994472380.625031</v>
      </c>
      <c r="F66" s="5">
        <f t="shared" si="2"/>
        <v>51738174960.000092</v>
      </c>
      <c r="I66" s="5">
        <f t="shared" si="5"/>
        <v>-31932943870.926117</v>
      </c>
      <c r="J66" s="5">
        <f t="shared" si="6"/>
        <v>-21069560465.000015</v>
      </c>
      <c r="K66" s="5">
        <f t="shared" si="7"/>
        <v>139098711330.62512</v>
      </c>
      <c r="L66" s="5">
        <f t="shared" si="8"/>
        <v>15102695630.037415</v>
      </c>
      <c r="M66" s="5">
        <f t="shared" si="9"/>
        <v>-50793910.555388644</v>
      </c>
    </row>
    <row r="67" spans="1:13" x14ac:dyDescent="0.2">
      <c r="A67" s="4">
        <v>43831</v>
      </c>
      <c r="B67" s="5">
        <f t="shared" si="3"/>
        <v>92526484587.500061</v>
      </c>
      <c r="C67" s="5">
        <f t="shared" si="4"/>
        <v>-42391138145.625061</v>
      </c>
      <c r="D67" s="5">
        <f t="shared" si="0"/>
        <v>13278794339.84375</v>
      </c>
      <c r="E67" s="5">
        <f t="shared" si="1"/>
        <v>-42621925079.843781</v>
      </c>
      <c r="F67" s="5">
        <f t="shared" si="2"/>
        <v>20792215701.874969</v>
      </c>
      <c r="I67" s="5">
        <f t="shared" si="5"/>
        <v>-71565710131.04834</v>
      </c>
      <c r="J67" s="5">
        <f t="shared" si="6"/>
        <v>37931205451.718773</v>
      </c>
      <c r="K67" s="5">
        <f t="shared" si="7"/>
        <v>-270941104120.46896</v>
      </c>
      <c r="L67" s="5">
        <f t="shared" si="8"/>
        <v>197263530227.33856</v>
      </c>
      <c r="M67" s="5">
        <f t="shared" si="9"/>
        <v>9513364420.4773922</v>
      </c>
    </row>
    <row r="68" spans="1:13" x14ac:dyDescent="0.2">
      <c r="A68" s="4">
        <v>43922</v>
      </c>
      <c r="B68" s="5">
        <f t="shared" si="3"/>
        <v>65065086127.741516</v>
      </c>
      <c r="C68" s="5">
        <f t="shared" si="4"/>
        <v>12431867721.290253</v>
      </c>
      <c r="D68" s="5">
        <f t="shared" si="0"/>
        <v>12921886321.935394</v>
      </c>
      <c r="E68" s="5">
        <f t="shared" si="1"/>
        <v>-46334458295.483612</v>
      </c>
      <c r="F68" s="5">
        <f t="shared" si="2"/>
        <v>44084381875.483551</v>
      </c>
      <c r="I68" s="5">
        <f t="shared" si="5"/>
        <v>-87478249809.91333</v>
      </c>
      <c r="J68" s="5">
        <f t="shared" si="6"/>
        <v>-33557407770.322372</v>
      </c>
      <c r="K68" s="5">
        <f t="shared" si="7"/>
        <v>188660906052.25702</v>
      </c>
      <c r="L68" s="5">
        <f t="shared" si="8"/>
        <v>-114082109792.90955</v>
      </c>
      <c r="M68" s="5">
        <f t="shared" si="9"/>
        <v>5458253126.3631849</v>
      </c>
    </row>
    <row r="69" spans="1:13" x14ac:dyDescent="0.2">
      <c r="A69" s="4">
        <v>44013</v>
      </c>
      <c r="B69" s="5">
        <f t="shared" si="3"/>
        <v>108923415241.96918</v>
      </c>
      <c r="C69" s="5">
        <f t="shared" si="4"/>
        <v>5409016938.4848328</v>
      </c>
      <c r="D69" s="5">
        <f t="shared" si="0"/>
        <v>-3391594123.4848328</v>
      </c>
      <c r="E69" s="5">
        <f t="shared" si="1"/>
        <v>-39722037106.211922</v>
      </c>
      <c r="F69" s="5">
        <f t="shared" si="2"/>
        <v>71218800950.757263</v>
      </c>
      <c r="I69" s="5">
        <f t="shared" si="5"/>
        <v>49458609572.083839</v>
      </c>
      <c r="J69" s="5">
        <f t="shared" si="6"/>
        <v>25262729800.302902</v>
      </c>
      <c r="K69" s="5">
        <f t="shared" si="7"/>
        <v>-33517342718.181644</v>
      </c>
      <c r="L69" s="5">
        <f t="shared" si="8"/>
        <v>104144148400.77025</v>
      </c>
      <c r="M69" s="5">
        <f t="shared" si="9"/>
        <v>-3910176162.4146338</v>
      </c>
    </row>
    <row r="70" spans="1:13" x14ac:dyDescent="0.2">
      <c r="A70" s="4">
        <v>44105</v>
      </c>
      <c r="B70" s="5">
        <f t="shared" si="3"/>
        <v>122521288796.31165</v>
      </c>
      <c r="C70" s="5">
        <f t="shared" si="4"/>
        <v>26613683966.770081</v>
      </c>
      <c r="D70" s="5">
        <f t="shared" si="0"/>
        <v>12376082958.769653</v>
      </c>
      <c r="E70" s="5">
        <f t="shared" si="1"/>
        <v>-56257449315.694122</v>
      </c>
      <c r="F70" s="5">
        <f t="shared" si="2"/>
        <v>105253606406.15726</v>
      </c>
      <c r="I70" s="5">
        <f t="shared" si="5"/>
        <v>-108366847937.3766</v>
      </c>
      <c r="J70" s="5">
        <f t="shared" si="6"/>
        <v>134428562659.69666</v>
      </c>
      <c r="K70" s="5">
        <f t="shared" si="7"/>
        <v>502035731262.7854</v>
      </c>
      <c r="L70" s="5">
        <f t="shared" si="8"/>
        <v>-343364733574.81061</v>
      </c>
      <c r="M70" s="5">
        <f t="shared" si="9"/>
        <v>3656377066.2496285</v>
      </c>
    </row>
    <row r="71" spans="1:13" x14ac:dyDescent="0.2">
      <c r="A71" s="4">
        <v>44197</v>
      </c>
      <c r="B71" s="5">
        <f t="shared" si="3"/>
        <v>115234758889.52209</v>
      </c>
      <c r="C71" s="5">
        <f t="shared" si="4"/>
        <v>27313293099.999573</v>
      </c>
      <c r="D71" s="5">
        <f t="shared" si="0"/>
        <v>37316781426.666107</v>
      </c>
      <c r="E71" s="5">
        <f t="shared" si="1"/>
        <v>-56142525474.284851</v>
      </c>
      <c r="F71" s="5">
        <f t="shared" si="2"/>
        <v>123722307941.90292</v>
      </c>
      <c r="I71" s="5">
        <f t="shared" si="5"/>
        <v>96217643406.141205</v>
      </c>
      <c r="J71" s="5">
        <f t="shared" si="6"/>
        <v>66002757419.046616</v>
      </c>
      <c r="K71" s="5">
        <f t="shared" si="7"/>
        <v>7662228433.3332062</v>
      </c>
      <c r="L71" s="5">
        <f t="shared" si="8"/>
        <v>-111740432913.6004</v>
      </c>
      <c r="M71" s="5">
        <f t="shared" si="9"/>
        <v>1370685915.3777225</v>
      </c>
    </row>
    <row r="72" spans="1:13" x14ac:dyDescent="0.2">
      <c r="A72" s="4">
        <v>44287</v>
      </c>
      <c r="B72" s="5">
        <f t="shared" si="3"/>
        <v>105696606595.55164</v>
      </c>
      <c r="C72" s="5">
        <f t="shared" si="4"/>
        <v>31076781853.332153</v>
      </c>
      <c r="D72" s="5">
        <f t="shared" si="0"/>
        <v>35103458206.665375</v>
      </c>
      <c r="E72" s="5">
        <f t="shared" si="1"/>
        <v>-48532465446.664871</v>
      </c>
      <c r="F72" s="5">
        <f t="shared" si="2"/>
        <v>123344381208.88429</v>
      </c>
      <c r="I72" s="5">
        <f t="shared" si="5"/>
        <v>44466158624.34523</v>
      </c>
      <c r="J72" s="5">
        <f t="shared" si="6"/>
        <v>-18472451628.888184</v>
      </c>
      <c r="K72" s="5">
        <f t="shared" si="7"/>
        <v>194809113962.21503</v>
      </c>
      <c r="L72" s="5">
        <f t="shared" si="8"/>
        <v>-65370837967.826614</v>
      </c>
      <c r="M72" s="5">
        <f t="shared" si="9"/>
        <v>11177433912.814762</v>
      </c>
    </row>
    <row r="73" spans="1:13" x14ac:dyDescent="0.2">
      <c r="A73" s="4">
        <v>44378</v>
      </c>
      <c r="B73" s="5">
        <f t="shared" si="3"/>
        <v>89106320508.486084</v>
      </c>
      <c r="C73" s="5">
        <f t="shared" si="4"/>
        <v>29381198595.303467</v>
      </c>
      <c r="D73" s="5">
        <f t="shared" si="0"/>
        <v>29725407752.879181</v>
      </c>
      <c r="E73" s="5">
        <f t="shared" si="1"/>
        <v>-46541086019.091522</v>
      </c>
      <c r="F73" s="5">
        <f t="shared" si="2"/>
        <v>101671840837.57721</v>
      </c>
      <c r="I73" s="5">
        <f t="shared" si="5"/>
        <v>174070829466.43027</v>
      </c>
      <c r="J73" s="5">
        <f t="shared" si="6"/>
        <v>-140120239498.48669</v>
      </c>
      <c r="K73" s="5">
        <f t="shared" si="7"/>
        <v>130132515696.06233</v>
      </c>
      <c r="L73" s="5">
        <f t="shared" si="8"/>
        <v>-249360379684.14984</v>
      </c>
      <c r="M73" s="5">
        <f t="shared" si="9"/>
        <v>137170714064.64807</v>
      </c>
    </row>
    <row r="74" spans="1:13" x14ac:dyDescent="0.2">
      <c r="A74" s="4">
        <v>44470</v>
      </c>
      <c r="B74" s="5">
        <f t="shared" si="3"/>
        <v>33374370997.728516</v>
      </c>
      <c r="C74" s="5">
        <f t="shared" si="4"/>
        <v>44537469443.183533</v>
      </c>
      <c r="D74" s="5">
        <f t="shared" si="0"/>
        <v>26881546098.788879</v>
      </c>
      <c r="E74" s="5">
        <f t="shared" si="1"/>
        <v>-48840442516.365501</v>
      </c>
      <c r="F74" s="5">
        <f t="shared" si="2"/>
        <v>55952944023.335426</v>
      </c>
      <c r="I74" s="5">
        <f t="shared" si="5"/>
        <v>190245964383.55872</v>
      </c>
      <c r="J74" s="5">
        <f t="shared" si="6"/>
        <v>-253808515060.91876</v>
      </c>
      <c r="K74" s="5">
        <f t="shared" si="7"/>
        <v>310362496222.43604</v>
      </c>
      <c r="L74" s="5">
        <f t="shared" si="8"/>
        <v>-160903456156.24036</v>
      </c>
      <c r="M74" s="5">
        <f t="shared" si="9"/>
        <v>4436674233.0378809</v>
      </c>
    </row>
    <row r="75" spans="1:13" x14ac:dyDescent="0.2">
      <c r="A75" s="4">
        <v>44562</v>
      </c>
      <c r="B75" s="5">
        <f t="shared" si="3"/>
        <v>8293061258.125</v>
      </c>
      <c r="C75" s="5">
        <f t="shared" si="4"/>
        <v>53627169126.5625</v>
      </c>
      <c r="D75" s="5">
        <f t="shared" si="0"/>
        <v>21567859330.9375</v>
      </c>
      <c r="E75" s="5">
        <f t="shared" si="1"/>
        <v>-46632121027.1875</v>
      </c>
      <c r="F75" s="5">
        <f t="shared" si="2"/>
        <v>36855968688.4375</v>
      </c>
      <c r="I75" s="5">
        <f t="shared" si="5"/>
        <v>53456522172.997833</v>
      </c>
      <c r="J75" s="5">
        <f t="shared" si="6"/>
        <v>53764687630.9375</v>
      </c>
      <c r="K75" s="5">
        <f t="shared" si="7"/>
        <v>-135554995876.5625</v>
      </c>
      <c r="L75" s="5">
        <f t="shared" si="8"/>
        <v>-15994745460.102676</v>
      </c>
      <c r="M75" s="5">
        <f t="shared" si="9"/>
        <v>3868288461.1380677</v>
      </c>
    </row>
    <row r="76" spans="1:13" x14ac:dyDescent="0.2">
      <c r="A76" s="4">
        <v>44652</v>
      </c>
      <c r="B76" s="5">
        <f t="shared" si="3"/>
        <v>-20216045270.476562</v>
      </c>
      <c r="C76" s="5">
        <f t="shared" si="4"/>
        <v>43783403305.715088</v>
      </c>
      <c r="D76" s="5">
        <f t="shared" si="0"/>
        <v>12556510180.952576</v>
      </c>
      <c r="E76" s="5">
        <f t="shared" si="1"/>
        <v>-51231604897.619972</v>
      </c>
      <c r="F76" s="5">
        <f t="shared" si="2"/>
        <v>-15107736681.428871</v>
      </c>
      <c r="I76" s="5">
        <f t="shared" si="5"/>
        <v>171657134255.43195</v>
      </c>
      <c r="J76" s="5">
        <f t="shared" si="6"/>
        <v>-52503332166.66761</v>
      </c>
      <c r="K76" s="5">
        <f t="shared" si="7"/>
        <v>36430275171.429222</v>
      </c>
      <c r="L76" s="5">
        <f t="shared" si="8"/>
        <v>-154677347675.93335</v>
      </c>
      <c r="M76" s="5">
        <f t="shared" si="9"/>
        <v>4368995804.9645958</v>
      </c>
    </row>
    <row r="77" spans="1:13" x14ac:dyDescent="0.2">
      <c r="A77" s="4">
        <v>44743</v>
      </c>
      <c r="B77" s="5">
        <f t="shared" si="3"/>
        <v>-39813812618.787598</v>
      </c>
      <c r="C77" s="5">
        <f t="shared" si="4"/>
        <v>30370636751.211975</v>
      </c>
      <c r="D77" s="5">
        <f t="shared" si="0"/>
        <v>2063564369.9999695</v>
      </c>
      <c r="E77" s="5">
        <f t="shared" si="1"/>
        <v>-46760733143.939125</v>
      </c>
      <c r="F77" s="5">
        <f t="shared" si="2"/>
        <v>-54140344641.514778</v>
      </c>
      <c r="I77" s="5">
        <f t="shared" si="5"/>
        <v>19105076226.309753</v>
      </c>
      <c r="J77" s="5">
        <f t="shared" si="6"/>
        <v>-88436315227.272202</v>
      </c>
      <c r="K77" s="5">
        <f t="shared" si="7"/>
        <v>-76655278920.605621</v>
      </c>
      <c r="L77" s="5">
        <f t="shared" si="8"/>
        <v>55156921297.76207</v>
      </c>
      <c r="M77" s="5">
        <f t="shared" si="9"/>
        <v>548042747.57551157</v>
      </c>
    </row>
    <row r="78" spans="1:13" x14ac:dyDescent="0.2">
      <c r="A78" s="4">
        <v>44835</v>
      </c>
      <c r="B78" s="5">
        <f t="shared" si="3"/>
        <v>157363991.25</v>
      </c>
      <c r="C78" s="5">
        <f t="shared" si="4"/>
        <v>46296751560.625</v>
      </c>
      <c r="D78" s="5">
        <f t="shared" si="0"/>
        <v>-4767455392.5</v>
      </c>
      <c r="E78" s="5">
        <f t="shared" si="1"/>
        <v>-42280193864.375023</v>
      </c>
      <c r="F78" s="5">
        <f t="shared" si="2"/>
        <v>-593533705.00002289</v>
      </c>
      <c r="I78" s="5">
        <f t="shared" si="5"/>
        <v>23968808888.903381</v>
      </c>
      <c r="J78" s="5">
        <f t="shared" si="6"/>
        <v>-137368865329.37509</v>
      </c>
      <c r="K78" s="5">
        <f t="shared" si="7"/>
        <v>136438968644.37509</v>
      </c>
      <c r="L78" s="5">
        <f t="shared" si="8"/>
        <v>36721423633.430634</v>
      </c>
      <c r="M78" s="5">
        <f t="shared" si="9"/>
        <v>10457276156.106289</v>
      </c>
    </row>
    <row r="79" spans="1:13" x14ac:dyDescent="0.2">
      <c r="A79" s="4">
        <v>44927</v>
      </c>
      <c r="B79" s="5">
        <f t="shared" si="3"/>
        <v>45257897360.61731</v>
      </c>
      <c r="C79" s="5">
        <f t="shared" si="4"/>
        <v>28931894128.616638</v>
      </c>
      <c r="D79" s="5">
        <f t="shared" si="0"/>
        <v>1732261134.7693481</v>
      </c>
      <c r="E79" s="5">
        <f t="shared" si="1"/>
        <v>-41281121953.232574</v>
      </c>
      <c r="F79" s="5">
        <f t="shared" si="2"/>
        <v>34640930670.770721</v>
      </c>
      <c r="I79" s="5">
        <f t="shared" si="5"/>
        <v>-22214590781.730492</v>
      </c>
      <c r="J79" s="5">
        <f t="shared" si="6"/>
        <v>2905593364.0001221</v>
      </c>
      <c r="K79" s="5">
        <f t="shared" si="7"/>
        <v>-117565314154.15897</v>
      </c>
      <c r="L79" s="5">
        <f t="shared" si="8"/>
        <v>105550566314.08038</v>
      </c>
      <c r="M79" s="5">
        <f t="shared" si="9"/>
        <v>-15433109157.036942</v>
      </c>
    </row>
    <row r="80" spans="1:13" x14ac:dyDescent="0.2">
      <c r="A80" s="4">
        <v>45017</v>
      </c>
      <c r="B80" s="5">
        <f t="shared" si="3"/>
        <v>63642543207.260132</v>
      </c>
      <c r="C80" s="5">
        <f t="shared" si="4"/>
        <v>36034078420.807617</v>
      </c>
      <c r="D80" s="5">
        <f t="shared" si="0"/>
        <v>8503563053.0648193</v>
      </c>
      <c r="E80" s="5">
        <f t="shared" si="1"/>
        <v>-48579144645.324173</v>
      </c>
      <c r="F80" s="5">
        <f t="shared" si="2"/>
        <v>59601040035.808395</v>
      </c>
      <c r="I80" s="5">
        <f t="shared" si="5"/>
        <v>15698898263.534119</v>
      </c>
      <c r="J80" s="5">
        <f t="shared" si="6"/>
        <v>28863711710.646107</v>
      </c>
      <c r="K80" s="5">
        <f t="shared" si="7"/>
        <v>88260406692.09967</v>
      </c>
      <c r="L80" s="5">
        <f t="shared" si="8"/>
        <v>-45520138818.097824</v>
      </c>
      <c r="M80" s="5">
        <f t="shared" si="9"/>
        <v>4011328181.4381762</v>
      </c>
    </row>
    <row r="81" spans="1:13" x14ac:dyDescent="0.2">
      <c r="A81" s="4">
        <v>45108</v>
      </c>
      <c r="B81" s="5">
        <f t="shared" si="3"/>
        <v>86417442404.61853</v>
      </c>
      <c r="C81" s="5">
        <f t="shared" si="4"/>
        <v>37661821114.616699</v>
      </c>
      <c r="D81" s="5">
        <f t="shared" si="0"/>
        <v>-4232284113.8462524</v>
      </c>
      <c r="E81" s="5">
        <f t="shared" si="1"/>
        <v>-49843406688.463318</v>
      </c>
      <c r="F81" s="5">
        <f t="shared" si="2"/>
        <v>70003572716.925659</v>
      </c>
      <c r="I81" s="5">
        <f t="shared" si="5"/>
        <v>-39436724042.955879</v>
      </c>
      <c r="J81" s="5">
        <f t="shared" si="6"/>
        <v>-24125782719.231628</v>
      </c>
      <c r="K81" s="5">
        <f t="shared" si="7"/>
        <v>9523836538.4618683</v>
      </c>
      <c r="L81" s="5">
        <f t="shared" si="8"/>
        <v>117620850184.05046</v>
      </c>
      <c r="M81" s="5">
        <f t="shared" si="9"/>
        <v>-9790227055.1193104</v>
      </c>
    </row>
    <row r="82" spans="1:13" x14ac:dyDescent="0.2">
      <c r="A82" s="4">
        <v>45200</v>
      </c>
      <c r="B82" s="5">
        <f t="shared" si="3"/>
        <v>86879947622.224365</v>
      </c>
      <c r="C82" s="5">
        <f t="shared" si="4"/>
        <v>40550203988.096191</v>
      </c>
      <c r="D82" s="5">
        <f t="shared" si="0"/>
        <v>12965206734.127319</v>
      </c>
      <c r="E82" s="5">
        <f t="shared" si="1"/>
        <v>-46860952112.699562</v>
      </c>
      <c r="F82" s="5">
        <f t="shared" si="2"/>
        <v>93534406231.748322</v>
      </c>
      <c r="I82" s="5">
        <f t="shared" si="5"/>
        <v>88250045475.320801</v>
      </c>
      <c r="J82" s="5">
        <f t="shared" si="6"/>
        <v>-104813098615.87556</v>
      </c>
      <c r="K82" s="5">
        <f t="shared" si="7"/>
        <v>60164493815.874481</v>
      </c>
      <c r="L82" s="5">
        <f t="shared" si="8"/>
        <v>149862389523.33337</v>
      </c>
      <c r="M82" s="5">
        <f t="shared" si="9"/>
        <v>7854725416.3190031</v>
      </c>
    </row>
    <row r="83" spans="1:13" x14ac:dyDescent="0.2">
      <c r="A83" s="4">
        <v>45292</v>
      </c>
      <c r="B83" s="5">
        <f t="shared" si="3"/>
        <v>110332059493.33325</v>
      </c>
      <c r="C83" s="5">
        <f t="shared" si="4"/>
        <v>44229328572.698425</v>
      </c>
      <c r="D83" s="5">
        <f t="shared" si="0"/>
        <v>13832495907.301575</v>
      </c>
      <c r="E83" s="5">
        <f t="shared" si="1"/>
        <v>-38451745762.222214</v>
      </c>
      <c r="F83" s="5">
        <f t="shared" si="2"/>
        <v>129942138211.11104</v>
      </c>
      <c r="I83" s="5">
        <f t="shared" si="5"/>
        <v>42709514566.973213</v>
      </c>
      <c r="J83" s="5">
        <f t="shared" si="6"/>
        <v>15413402218.412693</v>
      </c>
      <c r="K83" s="5">
        <f t="shared" si="7"/>
        <v>-15771603449.206329</v>
      </c>
      <c r="L83" s="5">
        <f t="shared" si="8"/>
        <v>43609585432.812187</v>
      </c>
      <c r="M83" s="5">
        <f t="shared" si="9"/>
        <v>5815197249.2727346</v>
      </c>
    </row>
    <row r="84" spans="1:13" x14ac:dyDescent="0.2">
      <c r="A84" s="4">
        <v>45383</v>
      </c>
      <c r="B84" s="5">
        <f t="shared" si="3"/>
        <v>103055535264.13086</v>
      </c>
      <c r="C84" s="5">
        <f t="shared" si="4"/>
        <v>56852727667.938599</v>
      </c>
      <c r="D84" s="5">
        <f t="shared" si="0"/>
        <v>21453810740.318237</v>
      </c>
      <c r="E84" s="5">
        <f t="shared" si="1"/>
        <v>-46370344833.017609</v>
      </c>
      <c r="F84" s="5">
        <f t="shared" si="2"/>
        <v>134991728839.37009</v>
      </c>
      <c r="I84" s="5">
        <f t="shared" si="5"/>
        <v>110006537508.39783</v>
      </c>
      <c r="J84" s="5">
        <f t="shared" si="6"/>
        <v>-71610647866.034424</v>
      </c>
      <c r="K84" s="5">
        <f t="shared" si="7"/>
        <v>-29997994474.921753</v>
      </c>
      <c r="L84" s="5">
        <f t="shared" si="8"/>
        <v>97860839297.617188</v>
      </c>
      <c r="M84" s="5">
        <f t="shared" si="9"/>
        <v>5902331397.3002844</v>
      </c>
    </row>
    <row r="85" spans="1:13" x14ac:dyDescent="0.2">
      <c r="A85" s="4">
        <v>45474</v>
      </c>
      <c r="B85" s="5">
        <f t="shared" si="3"/>
        <v>92912337036.367554</v>
      </c>
      <c r="C85" s="5">
        <f t="shared" si="4"/>
        <v>40664922440.001709</v>
      </c>
      <c r="D85" s="5">
        <f t="shared" si="0"/>
        <v>9754515816.3640747</v>
      </c>
      <c r="E85" s="5">
        <f t="shared" si="1"/>
        <v>-46463307763.638321</v>
      </c>
      <c r="F85" s="5">
        <f t="shared" si="2"/>
        <v>96868467529.095016</v>
      </c>
      <c r="I85" s="5">
        <f t="shared" si="5"/>
        <v>13609063149.870487</v>
      </c>
      <c r="J85" s="5">
        <f t="shared" si="6"/>
        <v>-62962104009.093567</v>
      </c>
      <c r="K85" s="5">
        <f t="shared" si="7"/>
        <v>55272587481.820511</v>
      </c>
      <c r="L85" s="5">
        <f t="shared" si="8"/>
        <v>153226494444.32593</v>
      </c>
      <c r="M85" s="5">
        <f t="shared" si="9"/>
        <v>-11841312422.263008</v>
      </c>
    </row>
    <row r="86" spans="1:13" x14ac:dyDescent="0.2">
      <c r="A86" s="4">
        <v>45566</v>
      </c>
      <c r="B86" s="5">
        <f t="shared" si="3"/>
        <v>84098203856.25</v>
      </c>
      <c r="C86" s="5">
        <f t="shared" si="4"/>
        <v>50445997850</v>
      </c>
      <c r="D86" s="5">
        <f t="shared" si="0"/>
        <v>-191623867.5</v>
      </c>
      <c r="E86" s="5">
        <f t="shared" si="1"/>
        <v>-55683503267.500008</v>
      </c>
      <c r="F86" s="5">
        <f t="shared" si="2"/>
        <v>78669074571.25</v>
      </c>
      <c r="I86" s="5">
        <f t="shared" si="5"/>
        <v>39013708643.208893</v>
      </c>
      <c r="J86" s="5">
        <f t="shared" si="6"/>
        <v>-44056933393.750015</v>
      </c>
      <c r="K86" s="5">
        <f t="shared" si="7"/>
        <v>109208087020.00003</v>
      </c>
      <c r="L86" s="5">
        <f t="shared" si="8"/>
        <v>30974166851.928391</v>
      </c>
      <c r="M86" s="5">
        <f t="shared" si="9"/>
        <v>4925203495.0731211</v>
      </c>
    </row>
    <row r="87" spans="1:13" x14ac:dyDescent="0.2">
      <c r="A87" s="4">
        <v>45658</v>
      </c>
      <c r="B87" s="5">
        <f t="shared" si="3"/>
        <v>116453032027.78125</v>
      </c>
      <c r="C87" s="5">
        <f t="shared" si="4"/>
        <v>31994121158.731079</v>
      </c>
      <c r="D87" s="5">
        <f t="shared" si="0"/>
        <v>-24945539333.334106</v>
      </c>
      <c r="E87" s="5">
        <f t="shared" si="1"/>
        <v>-44238217067.461624</v>
      </c>
      <c r="F87" s="5">
        <f t="shared" si="2"/>
        <v>79263396785.716599</v>
      </c>
      <c r="I87" s="5">
        <f t="shared" si="5"/>
        <v>35971829560.648056</v>
      </c>
      <c r="J87" s="5">
        <f t="shared" si="6"/>
        <v>-116284657424.6066</v>
      </c>
      <c r="K87" s="5">
        <f t="shared" si="7"/>
        <v>128600207305.55934</v>
      </c>
      <c r="L87" s="5">
        <f t="shared" si="8"/>
        <v>5533233901.6434021</v>
      </c>
      <c r="M87" s="5">
        <f t="shared" si="9"/>
        <v>3556326862.3989878</v>
      </c>
    </row>
    <row r="88" spans="1:13" x14ac:dyDescent="0.2">
      <c r="A88" s="4">
        <v>45748</v>
      </c>
      <c r="B88" s="5">
        <f t="shared" si="3"/>
        <v>98610721479.359131</v>
      </c>
      <c r="C88" s="5">
        <f t="shared" si="4"/>
        <v>43650743911.614746</v>
      </c>
      <c r="D88" s="5">
        <f t="shared" si="0"/>
        <v>5825140833.2260742</v>
      </c>
      <c r="E88" s="5">
        <f t="shared" si="1"/>
        <v>-53207231160.970016</v>
      </c>
      <c r="F88" s="5">
        <f t="shared" si="2"/>
        <v>94879375063.229935</v>
      </c>
      <c r="I88" s="5">
        <f t="shared" si="5"/>
        <v>21975980339.366371</v>
      </c>
      <c r="J88" s="5">
        <f t="shared" si="6"/>
        <v>57954578647.744423</v>
      </c>
      <c r="K88" s="5">
        <f t="shared" si="7"/>
        <v>-21837050129.033203</v>
      </c>
      <c r="L88" s="5">
        <f t="shared" si="8"/>
        <v>40906410156.63266</v>
      </c>
      <c r="M88" s="5">
        <f t="shared" si="9"/>
        <v>11902987054.515856</v>
      </c>
    </row>
    <row r="90" spans="1:13" ht="16" x14ac:dyDescent="0.2">
      <c r="B90" s="7" t="s">
        <v>142</v>
      </c>
      <c r="C90" t="s">
        <v>143</v>
      </c>
      <c r="D90" t="s">
        <v>157</v>
      </c>
      <c r="E90" t="s">
        <v>158</v>
      </c>
      <c r="F90" t="s">
        <v>159</v>
      </c>
      <c r="I90" t="s">
        <v>160</v>
      </c>
      <c r="J90" t="s">
        <v>164</v>
      </c>
      <c r="K90" t="s">
        <v>185</v>
      </c>
      <c r="L90" t="s">
        <v>166</v>
      </c>
      <c r="M90" t="s">
        <v>150</v>
      </c>
    </row>
    <row r="91" spans="1:13" x14ac:dyDescent="0.2">
      <c r="A91" s="1">
        <v>2015</v>
      </c>
      <c r="B91" s="5">
        <f>+SUM(B47:B50)</f>
        <v>375209574352.96222</v>
      </c>
      <c r="C91" s="5">
        <f>+SUM(C47:C50)</f>
        <v>87383981689.375031</v>
      </c>
      <c r="D91" s="5">
        <f t="shared" ref="D91:F91" si="10">+SUM(D47:D50)</f>
        <v>24492604501.587921</v>
      </c>
      <c r="E91" s="5">
        <f t="shared" si="10"/>
        <v>-145813112394.93372</v>
      </c>
      <c r="F91" s="5">
        <f t="shared" si="10"/>
        <v>341273048148.99146</v>
      </c>
      <c r="H91" s="1">
        <v>2015</v>
      </c>
      <c r="I91" s="5">
        <f t="shared" ref="I91:M91" si="11">+SUM(I47:I50)</f>
        <v>279141968374.01434</v>
      </c>
      <c r="J91" s="5">
        <f t="shared" si="11"/>
        <v>-277130147203.13202</v>
      </c>
      <c r="K91" s="5">
        <f t="shared" si="11"/>
        <v>388846030367.44379</v>
      </c>
      <c r="L91" s="5">
        <f t="shared" si="11"/>
        <v>-193936108773.52811</v>
      </c>
      <c r="M91" s="5">
        <f t="shared" si="11"/>
        <v>11502447252.183674</v>
      </c>
    </row>
    <row r="92" spans="1:13" x14ac:dyDescent="0.2">
      <c r="A92">
        <v>2019</v>
      </c>
      <c r="B92" s="5">
        <f>+SUM(B63:B66)</f>
        <v>353836110662.63696</v>
      </c>
      <c r="C92" s="5">
        <f>+SUM(C63:C66)</f>
        <v>66223715223.469391</v>
      </c>
      <c r="D92" s="5">
        <f t="shared" ref="D92:F92" si="12">+SUM(D63:D66)</f>
        <v>82819797712.433716</v>
      </c>
      <c r="E92" s="5">
        <f t="shared" si="12"/>
        <v>-165807749358.58829</v>
      </c>
      <c r="F92" s="5">
        <f t="shared" si="12"/>
        <v>337071874239.95178</v>
      </c>
      <c r="H92">
        <v>2019</v>
      </c>
      <c r="I92" s="5">
        <f t="shared" ref="I92:M92" si="13">+SUM(I63:I66)</f>
        <v>100602170900.3727</v>
      </c>
      <c r="J92" s="5">
        <f t="shared" si="13"/>
        <v>-274920196615.03851</v>
      </c>
      <c r="K92" s="5">
        <f t="shared" si="13"/>
        <v>163226005854.86682</v>
      </c>
      <c r="L92" s="5">
        <f t="shared" si="13"/>
        <v>253708417872.82306</v>
      </c>
      <c r="M92" s="5">
        <f t="shared" si="13"/>
        <v>6761176527.8116598</v>
      </c>
    </row>
    <row r="93" spans="1:13" x14ac:dyDescent="0.2">
      <c r="A93">
        <v>2022</v>
      </c>
      <c r="B93" s="5">
        <f>+SUM(B75:B78)</f>
        <v>-51579432639.88916</v>
      </c>
      <c r="C93" s="5">
        <f>+SUM(C75:C78)</f>
        <v>174077960744.11456</v>
      </c>
      <c r="D93" s="5">
        <f t="shared" ref="D93:F93" si="14">+SUM(D75:D78)</f>
        <v>31420478489.390045</v>
      </c>
      <c r="E93" s="5">
        <f t="shared" si="14"/>
        <v>-186904652933.12161</v>
      </c>
      <c r="F93" s="5">
        <f t="shared" si="14"/>
        <v>-32985646339.506172</v>
      </c>
      <c r="H93">
        <v>2022</v>
      </c>
      <c r="I93" s="5">
        <f t="shared" ref="I93:M93" si="15">+SUM(I75:I78)</f>
        <v>268187541543.64291</v>
      </c>
      <c r="J93" s="5">
        <f t="shared" si="15"/>
        <v>-224543825092.37741</v>
      </c>
      <c r="K93" s="5">
        <f t="shared" si="15"/>
        <v>-39341030981.3638</v>
      </c>
      <c r="L93" s="5">
        <f t="shared" si="15"/>
        <v>-78793748204.843307</v>
      </c>
      <c r="M93" s="5">
        <f t="shared" si="15"/>
        <v>19242603169.784462</v>
      </c>
    </row>
    <row r="94" spans="1:13" x14ac:dyDescent="0.2">
      <c r="A94">
        <v>2024</v>
      </c>
      <c r="B94" s="5">
        <f>+SUM(B83:B86)</f>
        <v>390398135650.08167</v>
      </c>
      <c r="C94" s="5">
        <f t="shared" ref="C94:F94" si="16">+SUM(C83:C86)</f>
        <v>192192976530.63873</v>
      </c>
      <c r="D94" s="5">
        <f t="shared" si="16"/>
        <v>44849198596.483887</v>
      </c>
      <c r="E94" s="5">
        <f t="shared" si="16"/>
        <v>-186968901626.37814</v>
      </c>
      <c r="F94" s="5">
        <f t="shared" si="16"/>
        <v>440471409150.82617</v>
      </c>
      <c r="H94">
        <v>2024</v>
      </c>
      <c r="I94" s="5">
        <f t="shared" ref="I94:M94" si="17">+SUM(I83:I86)</f>
        <v>205338823868.45041</v>
      </c>
      <c r="J94" s="5">
        <f t="shared" si="17"/>
        <v>-163216283050.46533</v>
      </c>
      <c r="K94" s="5">
        <f t="shared" si="17"/>
        <v>118711076577.69246</v>
      </c>
      <c r="L94" s="5">
        <f t="shared" si="17"/>
        <v>325671086026.68372</v>
      </c>
      <c r="M94" s="5">
        <f t="shared" si="17"/>
        <v>4801419719.383132</v>
      </c>
    </row>
    <row r="96" spans="1:13" x14ac:dyDescent="0.2">
      <c r="I96" t="s">
        <v>160</v>
      </c>
      <c r="J96" t="s">
        <v>164</v>
      </c>
      <c r="K96" t="s">
        <v>186</v>
      </c>
      <c r="L96" t="s">
        <v>166</v>
      </c>
      <c r="M96" t="s">
        <v>150</v>
      </c>
    </row>
    <row r="97" spans="8:13" x14ac:dyDescent="0.2">
      <c r="H97" t="s">
        <v>187</v>
      </c>
      <c r="I97" s="5">
        <f>+SUM(I67:I86)</f>
        <v>802872391900.48279</v>
      </c>
      <c r="J97" s="5">
        <f t="shared" ref="J97:M97" si="18">+SUM(J67:J86)</f>
        <v>-667263043031.15479</v>
      </c>
      <c r="K97" s="5">
        <f>+SUM(K67:K86)</f>
        <v>1148958013279.0444</v>
      </c>
      <c r="L97" s="5">
        <f t="shared" si="18"/>
        <v>-169023266436.22168</v>
      </c>
      <c r="M97" s="5">
        <f t="shared" si="18"/>
        <v>179560066851.32251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671F02-DA4E-FF4C-BE35-9CB804B71666}">
  <dimension ref="A1:M54"/>
  <sheetViews>
    <sheetView topLeftCell="A40" workbookViewId="0">
      <selection activeCell="E53" sqref="E53"/>
    </sheetView>
  </sheetViews>
  <sheetFormatPr baseColWidth="10" defaultRowHeight="15" x14ac:dyDescent="0.2"/>
  <sheetData>
    <row r="1" spans="1:13" ht="160" x14ac:dyDescent="0.2">
      <c r="A1" s="1" t="s">
        <v>0</v>
      </c>
      <c r="B1" s="1" t="s">
        <v>14</v>
      </c>
      <c r="C1" s="1" t="s">
        <v>15</v>
      </c>
      <c r="D1" s="1" t="s">
        <v>18</v>
      </c>
      <c r="E1" s="1" t="s">
        <v>19</v>
      </c>
      <c r="F1" s="1" t="s">
        <v>134</v>
      </c>
      <c r="G1" s="1" t="s">
        <v>135</v>
      </c>
      <c r="H1" s="1" t="s">
        <v>136</v>
      </c>
      <c r="I1" s="1" t="s">
        <v>138</v>
      </c>
      <c r="J1" s="1" t="s">
        <v>16</v>
      </c>
      <c r="K1" s="1" t="s">
        <v>17</v>
      </c>
      <c r="L1" s="1" t="s">
        <v>20</v>
      </c>
      <c r="M1" s="1" t="s">
        <v>180</v>
      </c>
    </row>
    <row r="2" spans="1:13" x14ac:dyDescent="0.2">
      <c r="A2" s="4">
        <v>42005</v>
      </c>
      <c r="B2" s="3">
        <f>+IIP!B10/'Exchange Rate'!$C66</f>
        <v>11375571711239.688</v>
      </c>
      <c r="C2" s="3">
        <f>+IIP!C10/'Exchange Rate'!$C66</f>
        <v>9454790867431.9648</v>
      </c>
      <c r="D2" s="3">
        <f>+IIP!D10/'Exchange Rate'!$C66</f>
        <v>7987170905792.1221</v>
      </c>
      <c r="E2" s="3">
        <f>+IIP!E10/'Exchange Rate'!$C66</f>
        <v>12758928511370.312</v>
      </c>
      <c r="F2" s="3">
        <f>+IIP!F10/'Exchange Rate'!$C66</f>
        <v>3502002426440.0024</v>
      </c>
      <c r="G2" s="3">
        <f>+IIP!G10/'Exchange Rate'!$C66</f>
        <v>6750089655540.0049</v>
      </c>
      <c r="H2" s="3">
        <f>+IIP!H10/'Exchange Rate'!$C66</f>
        <v>4489277423330.0029</v>
      </c>
      <c r="I2" s="3">
        <f>+IIP!I10/'Exchange Rate'!$C66</f>
        <v>6064174356240.0039</v>
      </c>
      <c r="J2" s="3">
        <f>+IIP!J10/'Exchange Rate'!$C66</f>
        <v>5739647074372.9453</v>
      </c>
      <c r="K2" s="3">
        <f>+IIP!K10/'Exchange Rate'!$C66</f>
        <v>6113253665849.6191</v>
      </c>
      <c r="L2" s="3">
        <f>+IIP!L10/'Exchange Rate'!$C66</f>
        <v>727200028550.03699</v>
      </c>
      <c r="M2" s="3">
        <f>+IIP!M10/'Exchange Rate'!$C66</f>
        <v>-2600823792111.4897</v>
      </c>
    </row>
    <row r="3" spans="1:13" x14ac:dyDescent="0.2">
      <c r="A3" s="4">
        <v>42095</v>
      </c>
      <c r="B3" s="3">
        <f>+IIP!B11/'Exchange Rate'!$C67</f>
        <v>11939151250416.766</v>
      </c>
      <c r="C3" s="3">
        <f>+IIP!C11/'Exchange Rate'!$C67</f>
        <v>9989170340225.2969</v>
      </c>
      <c r="D3" s="3">
        <f>+IIP!D11/'Exchange Rate'!$C67</f>
        <v>8211793956143.1074</v>
      </c>
      <c r="E3" s="3">
        <f>+IIP!E11/'Exchange Rate'!$C67</f>
        <v>12830754952242.193</v>
      </c>
      <c r="F3" s="3">
        <f>+IIP!F11/'Exchange Rate'!$C67</f>
        <v>3594117041310</v>
      </c>
      <c r="G3" s="3">
        <f>+IIP!G11/'Exchange Rate'!$C67</f>
        <v>6778530050100</v>
      </c>
      <c r="H3" s="3">
        <f>+IIP!H11/'Exchange Rate'!$C67</f>
        <v>4624411350310</v>
      </c>
      <c r="I3" s="3">
        <f>+IIP!I11/'Exchange Rate'!$C67</f>
        <v>6063334205150</v>
      </c>
      <c r="J3" s="3">
        <f>+IIP!J11/'Exchange Rate'!$C67</f>
        <v>5782996895821.583</v>
      </c>
      <c r="K3" s="3">
        <f>+IIP!K11/'Exchange Rate'!$C67</f>
        <v>6228023316668.6484</v>
      </c>
      <c r="L3" s="3">
        <f>+IIP!L11/'Exchange Rate'!$C67</f>
        <v>742722737242.22375</v>
      </c>
      <c r="M3" s="3">
        <f>+IIP!M11/'Exchange Rate'!$C67</f>
        <v>-2446377353621.9429</v>
      </c>
    </row>
    <row r="4" spans="1:13" x14ac:dyDescent="0.2">
      <c r="A4" s="4">
        <v>42186</v>
      </c>
      <c r="B4" s="3">
        <f>+IIP!B12/'Exchange Rate'!$C68</f>
        <v>11985212310685.723</v>
      </c>
      <c r="C4" s="3">
        <f>+IIP!C12/'Exchange Rate'!$C68</f>
        <v>10187355883915.424</v>
      </c>
      <c r="D4" s="3">
        <f>+IIP!D12/'Exchange Rate'!$C68</f>
        <v>7909583456364.1973</v>
      </c>
      <c r="E4" s="3">
        <f>+IIP!E12/'Exchange Rate'!$C68</f>
        <v>12292487599077.555</v>
      </c>
      <c r="F4" s="3">
        <f>+IIP!F12/'Exchange Rate'!$C68</f>
        <v>3262117659530.002</v>
      </c>
      <c r="G4" s="3">
        <f>+IIP!G12/'Exchange Rate'!$C68</f>
        <v>6267969158720.0039</v>
      </c>
      <c r="H4" s="3">
        <f>+IIP!H12/'Exchange Rate'!$C68</f>
        <v>4593138807580.0029</v>
      </c>
      <c r="I4" s="3">
        <f>+IIP!I12/'Exchange Rate'!$C68</f>
        <v>5958135629820.0039</v>
      </c>
      <c r="J4" s="3">
        <f>+IIP!J12/'Exchange Rate'!$C68</f>
        <v>5669094030669.8906</v>
      </c>
      <c r="K4" s="3">
        <f>+IIP!K12/'Exchange Rate'!$C68</f>
        <v>6201387392978.8721</v>
      </c>
      <c r="L4" s="3">
        <f>+IIP!L12/'Exchange Rate'!$C68</f>
        <v>720852976381.1106</v>
      </c>
      <c r="M4" s="3">
        <f>+IIP!M12/'Exchange Rate'!$C68</f>
        <v>-2470421079351.6196</v>
      </c>
    </row>
    <row r="5" spans="1:13" x14ac:dyDescent="0.2">
      <c r="A5" s="4">
        <v>42278</v>
      </c>
      <c r="B5" s="3">
        <f>+IIP!B13/'Exchange Rate'!$C69</f>
        <v>12291789903698.57</v>
      </c>
      <c r="C5" s="3">
        <f>+IIP!C13/'Exchange Rate'!$C69</f>
        <v>10431056318101.186</v>
      </c>
      <c r="D5" s="3">
        <f>+IIP!D13/'Exchange Rate'!$C69</f>
        <v>7920024598256.5439</v>
      </c>
      <c r="E5" s="3">
        <f>+IIP!E13/'Exchange Rate'!$C69</f>
        <v>12288648994689.973</v>
      </c>
      <c r="F5" s="3">
        <f>+IIP!F13/'Exchange Rate'!$C69</f>
        <v>3352134408630</v>
      </c>
      <c r="G5" s="3">
        <f>+IIP!G13/'Exchange Rate'!$C69</f>
        <v>6451044491550</v>
      </c>
      <c r="H5" s="3">
        <f>+IIP!H13/'Exchange Rate'!$C69</f>
        <v>4609974405150</v>
      </c>
      <c r="I5" s="3">
        <f>+IIP!I13/'Exchange Rate'!$C69</f>
        <v>5835311480910</v>
      </c>
      <c r="J5" s="3">
        <f>+IIP!J13/'Exchange Rate'!$C69</f>
        <v>5559145419767.3037</v>
      </c>
      <c r="K5" s="3">
        <f>+IIP!K13/'Exchange Rate'!$C69</f>
        <v>6068884440037.5703</v>
      </c>
      <c r="L5" s="3">
        <f>+IIP!L13/'Exchange Rate'!$C69</f>
        <v>711813403187.10339</v>
      </c>
      <c r="M5" s="3">
        <f>+IIP!M13/'Exchange Rate'!$C69</f>
        <v>-2380481796130.188</v>
      </c>
    </row>
    <row r="6" spans="1:13" x14ac:dyDescent="0.2">
      <c r="A6" s="4">
        <v>42370</v>
      </c>
      <c r="B6" s="3">
        <f>+IIP!B14/'Exchange Rate'!$C70</f>
        <v>12687745470535.178</v>
      </c>
      <c r="C6" s="3">
        <f>+IIP!C14/'Exchange Rate'!$C70</f>
        <v>10817559156003.424</v>
      </c>
      <c r="D6" s="3">
        <f>+IIP!D14/'Exchange Rate'!$C70</f>
        <v>8213427181558.1455</v>
      </c>
      <c r="E6" s="3">
        <f>+IIP!E14/'Exchange Rate'!$C70</f>
        <v>12345429235951.576</v>
      </c>
      <c r="F6" s="3">
        <f>+IIP!F14/'Exchange Rate'!$C70</f>
        <v>3282289579799.9995</v>
      </c>
      <c r="G6" s="3">
        <f>+IIP!G14/'Exchange Rate'!$C70</f>
        <v>6318872985149.999</v>
      </c>
      <c r="H6" s="3">
        <f>+IIP!H14/'Exchange Rate'!$C70</f>
        <v>4935485619900</v>
      </c>
      <c r="I6" s="3">
        <f>+IIP!I14/'Exchange Rate'!$C70</f>
        <v>6085111383449.999</v>
      </c>
      <c r="J6" s="3">
        <f>+IIP!J14/'Exchange Rate'!$C70</f>
        <v>5530536519365.2637</v>
      </c>
      <c r="K6" s="3">
        <f>+IIP!K14/'Exchange Rate'!$C70</f>
        <v>6259116627605.7686</v>
      </c>
      <c r="L6" s="3">
        <f>+IIP!L14/'Exchange Rate'!$C70</f>
        <v>752629189682.27197</v>
      </c>
      <c r="M6" s="3">
        <f>+IIP!M14/'Exchange Rate'!$C70</f>
        <v>-2287632387619.0151</v>
      </c>
    </row>
    <row r="7" spans="1:13" x14ac:dyDescent="0.2">
      <c r="A7" s="4">
        <v>42461</v>
      </c>
      <c r="B7" s="3">
        <f>+IIP!B15/'Exchange Rate'!$C71</f>
        <v>12619183184848.689</v>
      </c>
      <c r="C7" s="3">
        <f>+IIP!C15/'Exchange Rate'!$C71</f>
        <v>10709361380272.189</v>
      </c>
      <c r="D7" s="3">
        <f>+IIP!D15/'Exchange Rate'!$C71</f>
        <v>8378660748484.332</v>
      </c>
      <c r="E7" s="3">
        <f>+IIP!E15/'Exchange Rate'!$C71</f>
        <v>12214567532568.732</v>
      </c>
      <c r="F7" s="3">
        <f>+IIP!F15/'Exchange Rate'!$C71</f>
        <v>3307876426400.0015</v>
      </c>
      <c r="G7" s="3">
        <f>+IIP!G15/'Exchange Rate'!$C71</f>
        <v>6257882103200.0029</v>
      </c>
      <c r="H7" s="3">
        <f>+IIP!H15/'Exchange Rate'!$C71</f>
        <v>5077466282980.0029</v>
      </c>
      <c r="I7" s="3">
        <f>+IIP!I15/'Exchange Rate'!$C71</f>
        <v>5967708463080.0029</v>
      </c>
      <c r="J7" s="3">
        <f>+IIP!J15/'Exchange Rate'!$C71</f>
        <v>5628981400298.9658</v>
      </c>
      <c r="K7" s="3">
        <f>+IIP!K15/'Exchange Rate'!$C71</f>
        <v>6372192635654.998</v>
      </c>
      <c r="L7" s="3">
        <f>+IIP!L15/'Exchange Rate'!$C71</f>
        <v>807203599652.18811</v>
      </c>
      <c r="M7" s="3">
        <f>+IIP!M15/'Exchange Rate'!$C71</f>
        <v>-1954742755584.4258</v>
      </c>
    </row>
    <row r="8" spans="1:13" x14ac:dyDescent="0.2">
      <c r="A8" s="4">
        <v>42552</v>
      </c>
      <c r="B8" s="3">
        <f>+IIP!B16/'Exchange Rate'!$C72</f>
        <v>12849765470644.58</v>
      </c>
      <c r="C8" s="3">
        <f>+IIP!C16/'Exchange Rate'!$C72</f>
        <v>10809971182295.688</v>
      </c>
      <c r="D8" s="3">
        <f>+IIP!D16/'Exchange Rate'!$C72</f>
        <v>8764697195439.4014</v>
      </c>
      <c r="E8" s="3">
        <f>+IIP!E16/'Exchange Rate'!$C72</f>
        <v>12567603859489.344</v>
      </c>
      <c r="F8" s="3">
        <f>+IIP!F16/'Exchange Rate'!$C72</f>
        <v>3469542724270.002</v>
      </c>
      <c r="G8" s="3">
        <f>+IIP!G16/'Exchange Rate'!$C72</f>
        <v>6546658996430.0039</v>
      </c>
      <c r="H8" s="3">
        <f>+IIP!H16/'Exchange Rate'!$C72</f>
        <v>5241031153570.0029</v>
      </c>
      <c r="I8" s="3">
        <f>+IIP!I16/'Exchange Rate'!$C72</f>
        <v>5954810921400.0029</v>
      </c>
      <c r="J8" s="3">
        <f>+IIP!J16/'Exchange Rate'!$C72</f>
        <v>5652465516112.4863</v>
      </c>
      <c r="K8" s="3">
        <f>+IIP!K16/'Exchange Rate'!$C72</f>
        <v>6563992045259.3047</v>
      </c>
      <c r="L8" s="3">
        <f>+IIP!L16/'Exchange Rate'!$C72</f>
        <v>810254310286.85583</v>
      </c>
      <c r="M8" s="3">
        <f>+IIP!M16/'Exchange Rate'!$C72</f>
        <v>-1949879763199.2993</v>
      </c>
    </row>
    <row r="9" spans="1:13" x14ac:dyDescent="0.2">
      <c r="A9" s="4">
        <v>42644</v>
      </c>
      <c r="B9" s="3">
        <f>+IIP!B17/'Exchange Rate'!$C73</f>
        <v>12517356451133.6</v>
      </c>
      <c r="C9" s="3">
        <f>+IIP!C17/'Exchange Rate'!$C73</f>
        <v>10437273252381.164</v>
      </c>
      <c r="D9" s="3">
        <f>+IIP!D17/'Exchange Rate'!$C73</f>
        <v>8382388853468.0791</v>
      </c>
      <c r="E9" s="3">
        <f>+IIP!E17/'Exchange Rate'!$C73</f>
        <v>11988796443677.195</v>
      </c>
      <c r="F9" s="3">
        <f>+IIP!F17/'Exchange Rate'!$C73</f>
        <v>3448031830110</v>
      </c>
      <c r="G9" s="3">
        <f>+IIP!G17/'Exchange Rate'!$C73</f>
        <v>6494217022970</v>
      </c>
      <c r="H9" s="3">
        <f>+IIP!H17/'Exchange Rate'!$C73</f>
        <v>4975103759450</v>
      </c>
      <c r="I9" s="3">
        <f>+IIP!I17/'Exchange Rate'!$C73</f>
        <v>5492359167660</v>
      </c>
      <c r="J9" s="3">
        <f>+IIP!J17/'Exchange Rate'!$C73</f>
        <v>5489283624144.2275</v>
      </c>
      <c r="K9" s="3">
        <f>+IIP!K17/'Exchange Rate'!$C73</f>
        <v>6388833370655.5996</v>
      </c>
      <c r="L9" s="3">
        <f>+IIP!L17/'Exchange Rate'!$C73</f>
        <v>755751019048.77808</v>
      </c>
      <c r="M9" s="3">
        <f>+IIP!M17/'Exchange Rate'!$C73</f>
        <v>-1754111733518.0127</v>
      </c>
    </row>
    <row r="10" spans="1:13" x14ac:dyDescent="0.2">
      <c r="A10" s="4">
        <v>42736</v>
      </c>
      <c r="B10" s="3">
        <f>+IIP!B18/'Exchange Rate'!$C74</f>
        <v>12935478906265.156</v>
      </c>
      <c r="C10" s="3">
        <f>+IIP!C18/'Exchange Rate'!$C74</f>
        <v>10870909077937.074</v>
      </c>
      <c r="D10" s="3">
        <f>+IIP!D18/'Exchange Rate'!$C74</f>
        <v>8939960692249.6113</v>
      </c>
      <c r="E10" s="3">
        <f>+IIP!E18/'Exchange Rate'!$C74</f>
        <v>12449569084889.629</v>
      </c>
      <c r="F10" s="3">
        <f>+IIP!F18/'Exchange Rate'!$C74</f>
        <v>3645668739230.0015</v>
      </c>
      <c r="G10" s="3">
        <f>+IIP!G18/'Exchange Rate'!$C74</f>
        <v>6935748617680.0029</v>
      </c>
      <c r="H10" s="3">
        <f>+IIP!H18/'Exchange Rate'!$C74</f>
        <v>5298374927280.002</v>
      </c>
      <c r="I10" s="3">
        <f>+IIP!I18/'Exchange Rate'!$C74</f>
        <v>5568806231210.002</v>
      </c>
      <c r="J10" s="3">
        <f>+IIP!J18/'Exchange Rate'!$C74</f>
        <v>5626514951983.9365</v>
      </c>
      <c r="K10" s="3">
        <f>+IIP!K18/'Exchange Rate'!$C74</f>
        <v>6624952460500.3867</v>
      </c>
      <c r="L10" s="3">
        <f>+IIP!L18/'Exchange Rate'!$C74</f>
        <v>761573677589.02722</v>
      </c>
      <c r="M10" s="3">
        <f>+IIP!M18/'Exchange Rate'!$C74</f>
        <v>-1773865199773.0349</v>
      </c>
    </row>
    <row r="11" spans="1:13" x14ac:dyDescent="0.2">
      <c r="A11" s="4">
        <v>42826</v>
      </c>
      <c r="B11" s="3">
        <f>+IIP!B19/'Exchange Rate'!$C75</f>
        <v>13582290984348.525</v>
      </c>
      <c r="C11" s="3">
        <f>+IIP!C19/'Exchange Rate'!$C75</f>
        <v>11473314093623.488</v>
      </c>
      <c r="D11" s="3">
        <f>+IIP!D19/'Exchange Rate'!$C75</f>
        <v>9465563573839.9863</v>
      </c>
      <c r="E11" s="3">
        <f>+IIP!E19/'Exchange Rate'!$C75</f>
        <v>13162959282856.262</v>
      </c>
      <c r="F11" s="3">
        <f>+IIP!F19/'Exchange Rate'!$C75</f>
        <v>3880518106680.002</v>
      </c>
      <c r="G11" s="3">
        <f>+IIP!G19/'Exchange Rate'!$C75</f>
        <v>7423659149040.0039</v>
      </c>
      <c r="H11" s="3">
        <f>+IIP!H19/'Exchange Rate'!$C75</f>
        <v>5591913893640.0029</v>
      </c>
      <c r="I11" s="3">
        <f>+IIP!I19/'Exchange Rate'!$C75</f>
        <v>5750630962560.0029</v>
      </c>
      <c r="J11" s="3">
        <f>+IIP!J19/'Exchange Rate'!$C75</f>
        <v>5884720202569.9121</v>
      </c>
      <c r="K11" s="3">
        <f>+IIP!K19/'Exchange Rate'!$C75</f>
        <v>6967161699653.0752</v>
      </c>
      <c r="L11" s="3">
        <f>+IIP!L19/'Exchange Rate'!$C75</f>
        <v>785422278041.97168</v>
      </c>
      <c r="M11" s="3">
        <f>+IIP!M19/'Exchange Rate'!$C75</f>
        <v>-1967317834370.9841</v>
      </c>
    </row>
    <row r="12" spans="1:13" x14ac:dyDescent="0.2">
      <c r="A12" s="4">
        <v>42917</v>
      </c>
      <c r="B12" s="3">
        <f>+IIP!B20/'Exchange Rate'!$C76</f>
        <v>13760119588381.402</v>
      </c>
      <c r="C12" s="3">
        <f>+IIP!C20/'Exchange Rate'!$C76</f>
        <v>11648273647368.057</v>
      </c>
      <c r="D12" s="3">
        <f>+IIP!D20/'Exchange Rate'!$C76</f>
        <v>10010270153418.051</v>
      </c>
      <c r="E12" s="3">
        <f>+IIP!E20/'Exchange Rate'!$C76</f>
        <v>13774315203474.701</v>
      </c>
      <c r="F12" s="3">
        <f>+IIP!F20/'Exchange Rate'!$C76</f>
        <v>4117030113240.0029</v>
      </c>
      <c r="G12" s="3">
        <f>+IIP!G20/'Exchange Rate'!$C76</f>
        <v>7856613906160.0049</v>
      </c>
      <c r="H12" s="3">
        <f>+IIP!H20/'Exchange Rate'!$C76</f>
        <v>5835988907880.0039</v>
      </c>
      <c r="I12" s="3">
        <f>+IIP!I20/'Exchange Rate'!$C76</f>
        <v>5847745440740.0039</v>
      </c>
      <c r="J12" s="3">
        <f>+IIP!J20/'Exchange Rate'!$C76</f>
        <v>6046775418071.1895</v>
      </c>
      <c r="K12" s="3">
        <f>+IIP!K20/'Exchange Rate'!$C76</f>
        <v>7204733944964.0889</v>
      </c>
      <c r="L12" s="3">
        <f>+IIP!L20/'Exchange Rate'!$C76</f>
        <v>795915512226.48328</v>
      </c>
      <c r="M12" s="3">
        <f>+IIP!M20/'Exchange Rate'!$C76</f>
        <v>-2115894274889.21</v>
      </c>
    </row>
    <row r="13" spans="1:13" x14ac:dyDescent="0.2">
      <c r="A13" s="4">
        <v>43009</v>
      </c>
      <c r="B13" s="3">
        <f>+IIP!B21/'Exchange Rate'!$C77</f>
        <v>13951954502567.186</v>
      </c>
      <c r="C13" s="3">
        <f>+IIP!C21/'Exchange Rate'!$C77</f>
        <v>11884556490203.814</v>
      </c>
      <c r="D13" s="3">
        <f>+IIP!D21/'Exchange Rate'!$C77</f>
        <v>10323492997632.629</v>
      </c>
      <c r="E13" s="3">
        <f>+IIP!E21/'Exchange Rate'!$C77</f>
        <v>13953681124302.617</v>
      </c>
      <c r="F13" s="3">
        <f>+IIP!F21/'Exchange Rate'!$C77</f>
        <v>4385308690170.0029</v>
      </c>
      <c r="G13" s="3">
        <f>+IIP!G21/'Exchange Rate'!$C77</f>
        <v>8132630436610.0059</v>
      </c>
      <c r="H13" s="3">
        <f>+IIP!H21/'Exchange Rate'!$C77</f>
        <v>5984543818510.0039</v>
      </c>
      <c r="I13" s="3">
        <f>+IIP!I21/'Exchange Rate'!$C77</f>
        <v>5818524719510.0039</v>
      </c>
      <c r="J13" s="3">
        <f>+IIP!J21/'Exchange Rate'!$C77</f>
        <v>6261861320162.6924</v>
      </c>
      <c r="K13" s="3">
        <f>+IIP!K21/'Exchange Rate'!$C77</f>
        <v>7396290933212.4307</v>
      </c>
      <c r="L13" s="3">
        <f>+IIP!L21/'Exchange Rate'!$C77</f>
        <v>814671782561.23059</v>
      </c>
      <c r="M13" s="3">
        <f>+IIP!M21/'Exchange Rate'!$C77</f>
        <v>-1996576708807.3171</v>
      </c>
    </row>
    <row r="14" spans="1:13" x14ac:dyDescent="0.2">
      <c r="A14" s="4">
        <v>43101</v>
      </c>
      <c r="B14" s="3">
        <f>+IIP!B22/'Exchange Rate'!$C78</f>
        <v>14219720554204.568</v>
      </c>
      <c r="C14" s="3">
        <f>+IIP!C22/'Exchange Rate'!$C78</f>
        <v>11968463132549.688</v>
      </c>
      <c r="D14" s="3">
        <f>+IIP!D22/'Exchange Rate'!$C78</f>
        <v>10639573612305.033</v>
      </c>
      <c r="E14" s="3">
        <f>+IIP!E22/'Exchange Rate'!$C78</f>
        <v>14234582980810.971</v>
      </c>
      <c r="F14" s="3">
        <f>+IIP!F22/'Exchange Rate'!$C78</f>
        <v>4414141666440.0049</v>
      </c>
      <c r="G14" s="3">
        <f>+IIP!G22/'Exchange Rate'!$C78</f>
        <v>8203506245370.0088</v>
      </c>
      <c r="H14" s="3">
        <f>+IIP!H22/'Exchange Rate'!$C78</f>
        <v>6230137429530.0068</v>
      </c>
      <c r="I14" s="3">
        <f>+IIP!I22/'Exchange Rate'!$C78</f>
        <v>6094445886900.0059</v>
      </c>
      <c r="J14" s="3">
        <f>+IIP!J22/'Exchange Rate'!$C78</f>
        <v>6221001884382.7705</v>
      </c>
      <c r="K14" s="3">
        <f>+IIP!K22/'Exchange Rate'!$C78</f>
        <v>7538952880235.7764</v>
      </c>
      <c r="L14" s="3">
        <f>+IIP!L22/'Exchange Rate'!$C78</f>
        <v>811929471988.52295</v>
      </c>
      <c r="M14" s="3">
        <f>+IIP!M22/'Exchange Rate'!$C78</f>
        <v>-1985703792647.1421</v>
      </c>
    </row>
    <row r="15" spans="1:13" x14ac:dyDescent="0.2">
      <c r="A15" s="4">
        <v>43191</v>
      </c>
      <c r="B15" s="3">
        <f>+IIP!B23/'Exchange Rate'!$C79</f>
        <v>13860960459363.096</v>
      </c>
      <c r="C15" s="3">
        <f>+IIP!C23/'Exchange Rate'!$C79</f>
        <v>11529295956457.135</v>
      </c>
      <c r="D15" s="3">
        <f>+IIP!D23/'Exchange Rate'!$C79</f>
        <v>10323983220436.529</v>
      </c>
      <c r="E15" s="3">
        <f>+IIP!E23/'Exchange Rate'!$C79</f>
        <v>13705206853184.68</v>
      </c>
      <c r="F15" s="3">
        <f>+IIP!F23/'Exchange Rate'!$C79</f>
        <v>4375950493979.9995</v>
      </c>
      <c r="G15" s="3">
        <f>+IIP!G23/'Exchange Rate'!$C79</f>
        <v>8024660375459.999</v>
      </c>
      <c r="H15" s="3">
        <f>+IIP!H23/'Exchange Rate'!$C79</f>
        <v>5955049443660</v>
      </c>
      <c r="I15" s="3">
        <f>+IIP!I23/'Exchange Rate'!$C79</f>
        <v>5692121556720</v>
      </c>
      <c r="J15" s="3">
        <f>+IIP!J23/'Exchange Rate'!$C79</f>
        <v>6215926988911.1104</v>
      </c>
      <c r="K15" s="3">
        <f>+IIP!K23/'Exchange Rate'!$C79</f>
        <v>7508633239429.6094</v>
      </c>
      <c r="L15" s="3">
        <f>+IIP!L23/'Exchange Rate'!$C79</f>
        <v>810702618364.83191</v>
      </c>
      <c r="M15" s="3">
        <f>+IIP!M23/'Exchange Rate'!$C79</f>
        <v>-1666695487687.4133</v>
      </c>
    </row>
    <row r="16" spans="1:13" x14ac:dyDescent="0.2">
      <c r="A16" s="4">
        <v>43282</v>
      </c>
      <c r="B16" s="3">
        <f>+IIP!B24/'Exchange Rate'!$C80</f>
        <v>13735743495672.764</v>
      </c>
      <c r="C16" s="3">
        <f>+IIP!C24/'Exchange Rate'!$C80</f>
        <v>11359498506637.596</v>
      </c>
      <c r="D16" s="3">
        <f>+IIP!D24/'Exchange Rate'!$C80</f>
        <v>10478035791121.785</v>
      </c>
      <c r="E16" s="3">
        <f>+IIP!E24/'Exchange Rate'!$C80</f>
        <v>13724335889834.027</v>
      </c>
      <c r="F16" s="3">
        <f>+IIP!F24/'Exchange Rate'!$C80</f>
        <v>4497875058000.001</v>
      </c>
      <c r="G16" s="3">
        <f>+IIP!G24/'Exchange Rate'!$C80</f>
        <v>8026240089520.002</v>
      </c>
      <c r="H16" s="3">
        <f>+IIP!H24/'Exchange Rate'!$C80</f>
        <v>5924024945600.002</v>
      </c>
      <c r="I16" s="3">
        <f>+IIP!I24/'Exchange Rate'!$C80</f>
        <v>5629502797120.002</v>
      </c>
      <c r="J16" s="3">
        <f>+IIP!J24/'Exchange Rate'!$C80</f>
        <v>6222145669360.6426</v>
      </c>
      <c r="K16" s="3">
        <f>+IIP!K24/'Exchange Rate'!$C80</f>
        <v>7535443636177.8848</v>
      </c>
      <c r="L16" s="3">
        <f>+IIP!L24/'Exchange Rate'!$C80</f>
        <v>779193961770.80188</v>
      </c>
      <c r="M16" s="3">
        <f>+IIP!M24/'Exchange Rate'!$C80</f>
        <v>-1515148772570.7913</v>
      </c>
    </row>
    <row r="17" spans="1:13" x14ac:dyDescent="0.2">
      <c r="A17" s="4">
        <v>43374</v>
      </c>
      <c r="B17" s="3">
        <f>+IIP!B25/'Exchange Rate'!$C81</f>
        <v>13252641639908.713</v>
      </c>
      <c r="C17" s="3">
        <f>+IIP!C25/'Exchange Rate'!$C81</f>
        <v>11109772595649.639</v>
      </c>
      <c r="D17" s="3">
        <f>+IIP!D25/'Exchange Rate'!$C81</f>
        <v>9817176328239.6855</v>
      </c>
      <c r="E17" s="3">
        <f>+IIP!E25/'Exchange Rate'!$C81</f>
        <v>12915722059408.396</v>
      </c>
      <c r="F17" s="3">
        <f>+IIP!F25/'Exchange Rate'!$C81</f>
        <v>3980353080500.001</v>
      </c>
      <c r="G17" s="3">
        <f>+IIP!G25/'Exchange Rate'!$C81</f>
        <v>7388038533000.002</v>
      </c>
      <c r="H17" s="3">
        <f>+IIP!H25/'Exchange Rate'!$C81</f>
        <v>5881083766500.001</v>
      </c>
      <c r="I17" s="3">
        <f>+IIP!I25/'Exchange Rate'!$C81</f>
        <v>5525271925000.001</v>
      </c>
      <c r="J17" s="3">
        <f>+IIP!J25/'Exchange Rate'!$C81</f>
        <v>6378491579403.8438</v>
      </c>
      <c r="K17" s="3">
        <f>+IIP!K25/'Exchange Rate'!$C81</f>
        <v>7570866975270.4326</v>
      </c>
      <c r="L17" s="3">
        <f>+IIP!L25/'Exchange Rate'!$C81</f>
        <v>834338833908.45374</v>
      </c>
      <c r="M17" s="3">
        <f>+IIP!M25/'Exchange Rate'!$C81</f>
        <v>-1437131004667.3699</v>
      </c>
    </row>
    <row r="18" spans="1:13" x14ac:dyDescent="0.2">
      <c r="A18" s="4">
        <v>43466</v>
      </c>
      <c r="B18" s="3">
        <f>+IIP!B26/'Exchange Rate'!$C82</f>
        <v>13328070159591.379</v>
      </c>
      <c r="C18" s="3">
        <f>+IIP!C26/'Exchange Rate'!$C82</f>
        <v>11028852546305.957</v>
      </c>
      <c r="D18" s="3">
        <f>+IIP!D26/'Exchange Rate'!$C82</f>
        <v>10421600407649.68</v>
      </c>
      <c r="E18" s="3">
        <f>+IIP!E26/'Exchange Rate'!$C82</f>
        <v>13548542967075.084</v>
      </c>
      <c r="F18" s="3">
        <f>+IIP!F26/'Exchange Rate'!$C82</f>
        <v>4350940026300.0029</v>
      </c>
      <c r="G18" s="3">
        <f>+IIP!G26/'Exchange Rate'!$C82</f>
        <v>7866711497400.0059</v>
      </c>
      <c r="H18" s="3">
        <f>+IIP!H26/'Exchange Rate'!$C82</f>
        <v>6074951113350.0039</v>
      </c>
      <c r="I18" s="3">
        <f>+IIP!I26/'Exchange Rate'!$C82</f>
        <v>5739615237300.0039</v>
      </c>
      <c r="J18" s="3">
        <f>+IIP!J26/'Exchange Rate'!$C82</f>
        <v>6351206940415.9902</v>
      </c>
      <c r="K18" s="3">
        <f>+IIP!K26/'Exchange Rate'!$C82</f>
        <v>7414459920444.2354</v>
      </c>
      <c r="L18" s="3">
        <f>+IIP!L26/'Exchange Rate'!$C82</f>
        <v>816700882027.10437</v>
      </c>
      <c r="M18" s="3">
        <f>+IIP!M26/'Exchange Rate'!$C82</f>
        <v>-1204573269860.6631</v>
      </c>
    </row>
    <row r="19" spans="1:13" x14ac:dyDescent="0.2">
      <c r="A19" s="4">
        <v>43556</v>
      </c>
      <c r="B19" s="3">
        <f>+IIP!B27/'Exchange Rate'!$C83</f>
        <v>13473967530215.896</v>
      </c>
      <c r="C19" s="3">
        <f>+IIP!C27/'Exchange Rate'!$C83</f>
        <v>11288890282864.666</v>
      </c>
      <c r="D19" s="3">
        <f>+IIP!D27/'Exchange Rate'!$C83</f>
        <v>10688298563840.434</v>
      </c>
      <c r="E19" s="3">
        <f>+IIP!E27/'Exchange Rate'!$C83</f>
        <v>14082556344246.711</v>
      </c>
      <c r="F19" s="3">
        <f>+IIP!F27/'Exchange Rate'!$C83</f>
        <v>4450245047200.002</v>
      </c>
      <c r="G19" s="3">
        <f>+IIP!G27/'Exchange Rate'!$C83</f>
        <v>8179731080200.0039</v>
      </c>
      <c r="H19" s="3">
        <f>+IIP!H27/'Exchange Rate'!$C83</f>
        <v>6244902683600.0029</v>
      </c>
      <c r="I19" s="3">
        <f>+IIP!I27/'Exchange Rate'!$C83</f>
        <v>5914124320400.0029</v>
      </c>
      <c r="J19" s="3">
        <f>+IIP!J27/'Exchange Rate'!$C83</f>
        <v>6733949259145.041</v>
      </c>
      <c r="K19" s="3">
        <f>+IIP!K27/'Exchange Rate'!$C83</f>
        <v>7656464010942.3066</v>
      </c>
      <c r="L19" s="3">
        <f>+IIP!L27/'Exchange Rate'!$C83</f>
        <v>883308936818.51025</v>
      </c>
      <c r="M19" s="3">
        <f>+IIP!M27/'Exchange Rate'!$C83</f>
        <v>-1365722863125.9199</v>
      </c>
    </row>
    <row r="20" spans="1:13" x14ac:dyDescent="0.2">
      <c r="A20" s="4">
        <v>43647</v>
      </c>
      <c r="B20" s="3">
        <f>+IIP!B28/'Exchange Rate'!$C84</f>
        <v>13295936384694.799</v>
      </c>
      <c r="C20" s="3">
        <f>+IIP!C28/'Exchange Rate'!$C84</f>
        <v>11053812017595.469</v>
      </c>
      <c r="D20" s="3">
        <f>+IIP!D28/'Exchange Rate'!$C84</f>
        <v>10774855133178.34</v>
      </c>
      <c r="E20" s="3">
        <f>+IIP!E28/'Exchange Rate'!$C84</f>
        <v>14181264317430.459</v>
      </c>
      <c r="F20" s="3">
        <f>+IIP!F28/'Exchange Rate'!$C84</f>
        <v>4388778456330</v>
      </c>
      <c r="G20" s="3">
        <f>+IIP!G28/'Exchange Rate'!$C84</f>
        <v>8231267542780</v>
      </c>
      <c r="H20" s="3">
        <f>+IIP!H28/'Exchange Rate'!$C84</f>
        <v>6333272375680</v>
      </c>
      <c r="I20" s="3">
        <f>+IIP!I28/'Exchange Rate'!$C84</f>
        <v>5885474555250</v>
      </c>
      <c r="J20" s="3">
        <f>+IIP!J28/'Exchange Rate'!$C84</f>
        <v>6695792395634.5352</v>
      </c>
      <c r="K20" s="3">
        <f>+IIP!K28/'Exchange Rate'!$C84</f>
        <v>7493686551963.5312</v>
      </c>
      <c r="L20" s="3">
        <f>+IIP!L28/'Exchange Rate'!$C84</f>
        <v>899651441866.91943</v>
      </c>
      <c r="M20" s="3">
        <f>+IIP!M28/'Exchange Rate'!$C84</f>
        <v>-1185256699378.561</v>
      </c>
    </row>
    <row r="21" spans="1:13" x14ac:dyDescent="0.2">
      <c r="A21" s="4">
        <v>43739</v>
      </c>
      <c r="B21" s="3">
        <f>+IIP!B29/'Exchange Rate'!$C85</f>
        <v>13481966326054.629</v>
      </c>
      <c r="C21" s="3">
        <f>+IIP!C29/'Exchange Rate'!$C85</f>
        <v>11165406613887.43</v>
      </c>
      <c r="D21" s="3">
        <f>+IIP!D29/'Exchange Rate'!$C85</f>
        <v>11316674629077.568</v>
      </c>
      <c r="E21" s="3">
        <f>+IIP!E29/'Exchange Rate'!$C85</f>
        <v>14713418298442.967</v>
      </c>
      <c r="F21" s="3">
        <f>+IIP!F29/'Exchange Rate'!$C85</f>
        <v>4848660118900.002</v>
      </c>
      <c r="G21" s="3">
        <f>+IIP!G29/'Exchange Rate'!$C85</f>
        <v>8836563631020.0039</v>
      </c>
      <c r="H21" s="3">
        <f>+IIP!H29/'Exchange Rate'!$C85</f>
        <v>6511440183020.0029</v>
      </c>
      <c r="I21" s="3">
        <f>+IIP!I29/'Exchange Rate'!$C85</f>
        <v>5874488559980.0029</v>
      </c>
      <c r="J21" s="3">
        <f>+IIP!J29/'Exchange Rate'!$C85</f>
        <v>6660405723500.7686</v>
      </c>
      <c r="K21" s="3">
        <f>+IIP!K29/'Exchange Rate'!$C85</f>
        <v>7464116630529.0879</v>
      </c>
      <c r="L21" s="3">
        <f>+IIP!L29/'Exchange Rate'!$C85</f>
        <v>924759742775.85779</v>
      </c>
      <c r="M21" s="3">
        <f>+IIP!M29/'Exchange Rate'!$C85</f>
        <v>-1047300601597.2235</v>
      </c>
    </row>
    <row r="22" spans="1:13" x14ac:dyDescent="0.2">
      <c r="A22" s="4">
        <v>43831</v>
      </c>
      <c r="B22" s="3">
        <f>+IIP!B30/'Exchange Rate'!$C86</f>
        <v>12763025774255.887</v>
      </c>
      <c r="C22" s="3">
        <f>+IIP!C30/'Exchange Rate'!$C86</f>
        <v>10797685766947.646</v>
      </c>
      <c r="D22" s="3">
        <f>+IIP!D30/'Exchange Rate'!$C86</f>
        <v>9958386326902.916</v>
      </c>
      <c r="E22" s="3">
        <f>+IIP!E30/'Exchange Rate'!$C86</f>
        <v>12872877947599.783</v>
      </c>
      <c r="F22" s="3">
        <f>+IIP!F30/'Exchange Rate'!$C86</f>
        <v>3938479423560.0015</v>
      </c>
      <c r="G22" s="3">
        <f>+IIP!G30/'Exchange Rate'!$C86</f>
        <v>7081618216200.002</v>
      </c>
      <c r="H22" s="3">
        <f>+IIP!H30/'Exchange Rate'!$C86</f>
        <v>6024091083120.002</v>
      </c>
      <c r="I22" s="3">
        <f>+IIP!I30/'Exchange Rate'!$C86</f>
        <v>5847608329200.002</v>
      </c>
      <c r="J22" s="3">
        <f>+IIP!J30/'Exchange Rate'!$C86</f>
        <v>7034305701579.3291</v>
      </c>
      <c r="K22" s="3">
        <f>+IIP!K30/'Exchange Rate'!$C86</f>
        <v>7644048289730.7715</v>
      </c>
      <c r="L22" s="3">
        <f>+IIP!L30/'Exchange Rate'!$C86</f>
        <v>933520632201.49109</v>
      </c>
      <c r="M22" s="3">
        <f>+IIP!M30/'Exchange Rate'!$C86</f>
        <v>-704886737846.12964</v>
      </c>
    </row>
    <row r="23" spans="1:13" x14ac:dyDescent="0.2">
      <c r="A23" s="4">
        <v>43922</v>
      </c>
      <c r="B23" s="3">
        <f>+IIP!B31/'Exchange Rate'!$C87</f>
        <v>13179487630146.568</v>
      </c>
      <c r="C23" s="3">
        <f>+IIP!C31/'Exchange Rate'!$C87</f>
        <v>11164771208368.723</v>
      </c>
      <c r="D23" s="3">
        <f>+IIP!D31/'Exchange Rate'!$C87</f>
        <v>11260980463323.006</v>
      </c>
      <c r="E23" s="3">
        <f>+IIP!E31/'Exchange Rate'!$C87</f>
        <v>14241207144437.381</v>
      </c>
      <c r="F23" s="3">
        <f>+IIP!F31/'Exchange Rate'!$C87</f>
        <v>4653708512200</v>
      </c>
      <c r="G23" s="3">
        <f>+IIP!G31/'Exchange Rate'!$C87</f>
        <v>8107217064100.001</v>
      </c>
      <c r="H23" s="3">
        <f>+IIP!H31/'Exchange Rate'!$C87</f>
        <v>6614011579560.001</v>
      </c>
      <c r="I23" s="3">
        <f>+IIP!I31/'Exchange Rate'!$C87</f>
        <v>6145108431220.001</v>
      </c>
      <c r="J23" s="3">
        <f>+IIP!J31/'Exchange Rate'!$C87</f>
        <v>6817993404433.5791</v>
      </c>
      <c r="K23" s="3">
        <f>+IIP!K31/'Exchange Rate'!$C87</f>
        <v>7561520730047.3027</v>
      </c>
      <c r="L23" s="3">
        <f>+IIP!L31/'Exchange Rate'!$C87</f>
        <v>1019428344922.5724</v>
      </c>
      <c r="M23" s="3">
        <f>+IIP!M31/'Exchange Rate'!$C87</f>
        <v>-745493708119.61938</v>
      </c>
    </row>
    <row r="24" spans="1:13" x14ac:dyDescent="0.2">
      <c r="A24" s="4">
        <v>44013</v>
      </c>
      <c r="B24" s="3">
        <f>+IIP!B32/'Exchange Rate'!$C88</f>
        <v>13569111906582.07</v>
      </c>
      <c r="C24" s="3">
        <f>+IIP!C32/'Exchange Rate'!$C88</f>
        <v>11528333634285.34</v>
      </c>
      <c r="D24" s="3">
        <f>+IIP!D32/'Exchange Rate'!$C88</f>
        <v>11997848459396.828</v>
      </c>
      <c r="E24" s="3">
        <f>+IIP!E32/'Exchange Rate'!$C88</f>
        <v>15127867923365.547</v>
      </c>
      <c r="F24" s="3">
        <f>+IIP!F32/'Exchange Rate'!$C88</f>
        <v>5118510347720.0029</v>
      </c>
      <c r="G24" s="3">
        <f>+IIP!G32/'Exchange Rate'!$C88</f>
        <v>8645496525360.0059</v>
      </c>
      <c r="H24" s="3">
        <f>+IIP!H32/'Exchange Rate'!$C88</f>
        <v>6822562213240.0039</v>
      </c>
      <c r="I24" s="3">
        <f>+IIP!I32/'Exchange Rate'!$C88</f>
        <v>6412996235480.0039</v>
      </c>
      <c r="J24" s="3">
        <f>+IIP!J32/'Exchange Rate'!$C88</f>
        <v>7077747500243.9141</v>
      </c>
      <c r="K24" s="3">
        <f>+IIP!K32/'Exchange Rate'!$C88</f>
        <v>7788590480645.0986</v>
      </c>
      <c r="L24" s="3">
        <f>+IIP!L32/'Exchange Rate'!$C88</f>
        <v>1063920568309.8889</v>
      </c>
      <c r="M24" s="3">
        <f>+IIP!M32/'Exchange Rate'!$C88</f>
        <v>-820311236103.79041</v>
      </c>
    </row>
    <row r="25" spans="1:13" x14ac:dyDescent="0.2">
      <c r="A25" s="4">
        <v>44105</v>
      </c>
      <c r="B25" s="3">
        <f>+IIP!B33/'Exchange Rate'!$C89</f>
        <v>14178824412338.457</v>
      </c>
      <c r="C25" s="3">
        <f>+IIP!C33/'Exchange Rate'!$C89</f>
        <v>12002621894221.287</v>
      </c>
      <c r="D25" s="3">
        <f>+IIP!D33/'Exchange Rate'!$C89</f>
        <v>13340259753030.459</v>
      </c>
      <c r="E25" s="3">
        <f>+IIP!E33/'Exchange Rate'!$C89</f>
        <v>16170718648761.088</v>
      </c>
      <c r="F25" s="3">
        <f>+IIP!F33/'Exchange Rate'!$C89</f>
        <v>6074605530630.002</v>
      </c>
      <c r="G25" s="3">
        <f>+IIP!G33/'Exchange Rate'!$C89</f>
        <v>9797110566950.0039</v>
      </c>
      <c r="H25" s="3">
        <f>+IIP!H33/'Exchange Rate'!$C89</f>
        <v>7313088355650.0029</v>
      </c>
      <c r="I25" s="3">
        <f>+IIP!I33/'Exchange Rate'!$C89</f>
        <v>6371023683920.002</v>
      </c>
      <c r="J25" s="3">
        <f>+IIP!J33/'Exchange Rate'!$C89</f>
        <v>7377296613289.6143</v>
      </c>
      <c r="K25" s="3">
        <f>+IIP!K33/'Exchange Rate'!$C89</f>
        <v>8451664865205.458</v>
      </c>
      <c r="L25" s="3">
        <f>+IIP!L33/'Exchange Rate'!$C89</f>
        <v>1091339183210.4052</v>
      </c>
      <c r="M25" s="3">
        <f>+IIP!M33/'Exchange Rate'!$C89</f>
        <v>-720159035138.88782</v>
      </c>
    </row>
    <row r="26" spans="1:13" x14ac:dyDescent="0.2">
      <c r="A26" s="4">
        <v>44197</v>
      </c>
      <c r="B26" s="3">
        <f>+IIP!B34/'Exchange Rate'!$C90</f>
        <v>13910043559107.82</v>
      </c>
      <c r="C26" s="3">
        <f>+IIP!C34/'Exchange Rate'!$C90</f>
        <v>11573306604627.709</v>
      </c>
      <c r="D26" s="3">
        <f>+IIP!D34/'Exchange Rate'!$C90</f>
        <v>13726739279770.645</v>
      </c>
      <c r="E26" s="3">
        <f>+IIP!E34/'Exchange Rate'!$C90</f>
        <v>16221057449304.99</v>
      </c>
      <c r="F26" s="3">
        <f>+IIP!F34/'Exchange Rate'!$C90</f>
        <v>6470905091000.0029</v>
      </c>
      <c r="G26" s="3">
        <f>+IIP!G34/'Exchange Rate'!$C90</f>
        <v>10057699841000.004</v>
      </c>
      <c r="H26" s="3">
        <f>+IIP!H34/'Exchange Rate'!$C90</f>
        <v>7260311938250.0029</v>
      </c>
      <c r="I26" s="3">
        <f>+IIP!I34/'Exchange Rate'!$C90</f>
        <v>6223661540250.0029</v>
      </c>
      <c r="J26" s="3">
        <f>+IIP!J34/'Exchange Rate'!$C90</f>
        <v>7066732407060.2998</v>
      </c>
      <c r="K26" s="3">
        <f>+IIP!K34/'Exchange Rate'!$C90</f>
        <v>8227609055951.9268</v>
      </c>
      <c r="L26" s="3">
        <f>+IIP!L34/'Exchange Rate'!$C90</f>
        <v>979286859887.32056</v>
      </c>
      <c r="M26" s="3">
        <f>+IIP!M34/'Exchange Rate'!$C90</f>
        <v>-456709085711.28784</v>
      </c>
    </row>
    <row r="27" spans="1:13" x14ac:dyDescent="0.2">
      <c r="A27" s="4">
        <v>44287</v>
      </c>
      <c r="B27" s="3">
        <f>+IIP!B35/'Exchange Rate'!$C91</f>
        <v>14203203678764.801</v>
      </c>
      <c r="C27" s="3">
        <f>+IIP!C35/'Exchange Rate'!$C91</f>
        <v>11791365571376.5</v>
      </c>
      <c r="D27" s="3">
        <f>+IIP!D35/'Exchange Rate'!$C91</f>
        <v>14525922413793.404</v>
      </c>
      <c r="E27" s="3">
        <f>+IIP!E35/'Exchange Rate'!$C91</f>
        <v>16985833438897.156</v>
      </c>
      <c r="F27" s="3">
        <f>+IIP!F35/'Exchange Rate'!$C91</f>
        <v>7034004003560.0078</v>
      </c>
      <c r="G27" s="3">
        <f>+IIP!G35/'Exchange Rate'!$C91</f>
        <v>10744703618440.012</v>
      </c>
      <c r="H27" s="3">
        <f>+IIP!H35/'Exchange Rate'!$C91</f>
        <v>7499071152320.0088</v>
      </c>
      <c r="I27" s="3">
        <f>+IIP!I35/'Exchange Rate'!$C91</f>
        <v>6252929410800.0068</v>
      </c>
      <c r="J27" s="3">
        <f>+IIP!J35/'Exchange Rate'!$C91</f>
        <v>7255601811536.7764</v>
      </c>
      <c r="K27" s="3">
        <f>+IIP!K35/'Exchange Rate'!$C91</f>
        <v>8433072158346.9268</v>
      </c>
      <c r="L27" s="3">
        <f>+IIP!L35/'Exchange Rate'!$C91</f>
        <v>1039307667518.0303</v>
      </c>
      <c r="M27" s="3">
        <f>+IIP!M35/'Exchange Rate'!$C91</f>
        <v>-313620024555.6814</v>
      </c>
    </row>
    <row r="28" spans="1:13" x14ac:dyDescent="0.2">
      <c r="A28" s="4">
        <v>44378</v>
      </c>
      <c r="B28" s="3">
        <f>+IIP!B36/'Exchange Rate'!$C92</f>
        <v>14186852747620.709</v>
      </c>
      <c r="C28" s="3">
        <f>+IIP!C36/'Exchange Rate'!$C92</f>
        <v>11671093380686.846</v>
      </c>
      <c r="D28" s="3">
        <f>+IIP!D36/'Exchange Rate'!$C92</f>
        <v>14498345939437.102</v>
      </c>
      <c r="E28" s="3">
        <f>+IIP!E36/'Exchange Rate'!$C92</f>
        <v>16996763146392.479</v>
      </c>
      <c r="F28" s="3">
        <f>+IIP!F36/'Exchange Rate'!$C92</f>
        <v>6974247300980.0049</v>
      </c>
      <c r="G28" s="3">
        <f>+IIP!G36/'Exchange Rate'!$C92</f>
        <v>10829078075490.008</v>
      </c>
      <c r="H28" s="3">
        <f>+IIP!H36/'Exchange Rate'!$C92</f>
        <v>7467948302960.0049</v>
      </c>
      <c r="I28" s="3">
        <f>+IIP!I36/'Exchange Rate'!$C92</f>
        <v>6099074291360.0039</v>
      </c>
      <c r="J28" s="3">
        <f>+IIP!J36/'Exchange Rate'!$C92</f>
        <v>7223976632886.1748</v>
      </c>
      <c r="K28" s="3">
        <f>+IIP!K36/'Exchange Rate'!$C92</f>
        <v>8612726186052.1436</v>
      </c>
      <c r="L28" s="3">
        <f>+IIP!L36/'Exchange Rate'!$C92</f>
        <v>1159976435673.9683</v>
      </c>
      <c r="M28" s="3">
        <f>+IIP!M36/'Exchange Rate'!$C92</f>
        <v>-314759996773.80817</v>
      </c>
    </row>
    <row r="29" spans="1:13" x14ac:dyDescent="0.2">
      <c r="A29" s="4">
        <v>44470</v>
      </c>
      <c r="B29" s="3">
        <f>+IIP!B37/'Exchange Rate'!$C93</f>
        <v>14123301268534.334</v>
      </c>
      <c r="C29" s="3">
        <f>+IIP!C37/'Exchange Rate'!$C93</f>
        <v>11557129072819.092</v>
      </c>
      <c r="D29" s="3">
        <f>+IIP!D37/'Exchange Rate'!$C93</f>
        <v>14791553519548.494</v>
      </c>
      <c r="E29" s="3">
        <f>+IIP!E37/'Exchange Rate'!$C93</f>
        <v>16981888633502.32</v>
      </c>
      <c r="F29" s="3">
        <f>+IIP!F37/'Exchange Rate'!$C93</f>
        <v>7330707063400.0039</v>
      </c>
      <c r="G29" s="3">
        <f>+IIP!G37/'Exchange Rate'!$C93</f>
        <v>11181002282800.006</v>
      </c>
      <c r="H29" s="3">
        <f>+IIP!H37/'Exchange Rate'!$C93</f>
        <v>7504627533760.0039</v>
      </c>
      <c r="I29" s="3">
        <f>+IIP!I37/'Exchange Rate'!$C93</f>
        <v>5798500866200.0029</v>
      </c>
      <c r="J29" s="3">
        <f>+IIP!J37/'Exchange Rate'!$C93</f>
        <v>7465502890456.1543</v>
      </c>
      <c r="K29" s="3">
        <f>+IIP!K37/'Exchange Rate'!$C93</f>
        <v>8965557508887.0703</v>
      </c>
      <c r="L29" s="3">
        <f>+IIP!L37/'Exchange Rate'!$C93</f>
        <v>1208279204255.2983</v>
      </c>
      <c r="M29" s="3">
        <f>+IIP!M37/'Exchange Rate'!$C93</f>
        <v>-2908345344.5071888</v>
      </c>
    </row>
    <row r="30" spans="1:13" x14ac:dyDescent="0.2">
      <c r="A30" s="4">
        <v>44562</v>
      </c>
      <c r="B30" s="3">
        <f>+IIP!B38/'Exchange Rate'!$C94</f>
        <v>13911296962941.576</v>
      </c>
      <c r="C30" s="3">
        <f>+IIP!C38/'Exchange Rate'!$C94</f>
        <v>11454765857440.178</v>
      </c>
      <c r="D30" s="3">
        <f>+IIP!D38/'Exchange Rate'!$C94</f>
        <v>13957492917049.4</v>
      </c>
      <c r="E30" s="3">
        <f>+IIP!E38/'Exchange Rate'!$C94</f>
        <v>15825214132898.742</v>
      </c>
      <c r="F30" s="3">
        <f>+IIP!F38/'Exchange Rate'!$C94</f>
        <v>6891644446940.0049</v>
      </c>
      <c r="G30" s="3">
        <f>+IIP!G38/'Exchange Rate'!$C94</f>
        <v>10194080048860.008</v>
      </c>
      <c r="H30" s="3">
        <f>+IIP!H38/'Exchange Rate'!$C94</f>
        <v>7070088137500.0049</v>
      </c>
      <c r="I30" s="3">
        <f>+IIP!I38/'Exchange Rate'!$C94</f>
        <v>5688228552860.0039</v>
      </c>
      <c r="J30" s="3">
        <f>+IIP!J38/'Exchange Rate'!$C94</f>
        <v>7432532442345.3018</v>
      </c>
      <c r="K30" s="3">
        <f>+IIP!K38/'Exchange Rate'!$C94</f>
        <v>8914802896701.9297</v>
      </c>
      <c r="L30" s="3">
        <f>+IIP!L38/'Exchange Rate'!$C94</f>
        <v>1208869897169.8154</v>
      </c>
      <c r="M30" s="3">
        <f>+IIP!M38/'Exchange Rate'!$C94</f>
        <v>279332749127.46252</v>
      </c>
    </row>
    <row r="31" spans="1:13" x14ac:dyDescent="0.2">
      <c r="A31" s="4">
        <v>44652</v>
      </c>
      <c r="B31" s="3">
        <f>+IIP!B39/'Exchange Rate'!$C95</f>
        <v>13587290547207.773</v>
      </c>
      <c r="C31" s="3">
        <f>+IIP!C39/'Exchange Rate'!$C95</f>
        <v>11118237463806.695</v>
      </c>
      <c r="D31" s="3">
        <f>+IIP!D39/'Exchange Rate'!$C95</f>
        <v>12197692689244.375</v>
      </c>
      <c r="E31" s="3">
        <f>+IIP!E39/'Exchange Rate'!$C95</f>
        <v>13846864441747.812</v>
      </c>
      <c r="F31" s="3">
        <f>+IIP!F39/'Exchange Rate'!$C95</f>
        <v>5875788376120</v>
      </c>
      <c r="G31" s="3">
        <f>+IIP!G39/'Exchange Rate'!$C95</f>
        <v>8737212119870</v>
      </c>
      <c r="H31" s="3">
        <f>+IIP!H39/'Exchange Rate'!$C95</f>
        <v>6328156040830</v>
      </c>
      <c r="I31" s="3">
        <f>+IIP!I39/'Exchange Rate'!$C95</f>
        <v>5119965441240</v>
      </c>
      <c r="J31" s="3">
        <f>+IIP!J39/'Exchange Rate'!$C95</f>
        <v>7149482158338.2344</v>
      </c>
      <c r="K31" s="3">
        <f>+IIP!K39/'Exchange Rate'!$C95</f>
        <v>8653164265177.4951</v>
      </c>
      <c r="L31" s="3">
        <f>+IIP!L39/'Exchange Rate'!$C95</f>
        <v>1171837808076.718</v>
      </c>
      <c r="M31" s="3">
        <f>+IIP!M39/'Exchange Rate'!$C95</f>
        <v>499612348297.47406</v>
      </c>
    </row>
    <row r="32" spans="1:13" x14ac:dyDescent="0.2">
      <c r="A32" s="4">
        <v>44743</v>
      </c>
      <c r="B32" s="3">
        <f>+IIP!B40/'Exchange Rate'!$C96</f>
        <v>13100079001275.561</v>
      </c>
      <c r="C32" s="3">
        <f>+IIP!C40/'Exchange Rate'!$C96</f>
        <v>10708114278191.076</v>
      </c>
      <c r="D32" s="3">
        <f>+IIP!D40/'Exchange Rate'!$C96</f>
        <v>11238237832333.121</v>
      </c>
      <c r="E32" s="3">
        <f>+IIP!E40/'Exchange Rate'!$C96</f>
        <v>12827845989542.551</v>
      </c>
      <c r="F32" s="3">
        <f>+IIP!F40/'Exchange Rate'!$C96</f>
        <v>5381472886640.0449</v>
      </c>
      <c r="G32" s="3">
        <f>+IIP!G40/'Exchange Rate'!$C96</f>
        <v>7986960535480.0664</v>
      </c>
      <c r="H32" s="3">
        <f>+IIP!H40/'Exchange Rate'!$C96</f>
        <v>5809493724480.0488</v>
      </c>
      <c r="I32" s="3">
        <f>+IIP!I40/'Exchange Rate'!$C96</f>
        <v>4783124172520.04</v>
      </c>
      <c r="J32" s="3">
        <f>+IIP!J40/'Exchange Rate'!$C96</f>
        <v>6904644337578.4551</v>
      </c>
      <c r="K32" s="3">
        <f>+IIP!K40/'Exchange Rate'!$C96</f>
        <v>8220789919465.3555</v>
      </c>
      <c r="L32" s="3">
        <f>+IIP!L40/'Exchange Rate'!$C96</f>
        <v>1107178695098.0103</v>
      </c>
      <c r="M32" s="3">
        <f>+IIP!M40/'Exchange Rate'!$C96</f>
        <v>605094287804.46838</v>
      </c>
    </row>
    <row r="33" spans="1:13" x14ac:dyDescent="0.2">
      <c r="A33" s="4">
        <v>44835</v>
      </c>
      <c r="B33" s="3">
        <f>+IIP!B41/'Exchange Rate'!$C97</f>
        <v>13725901235779.068</v>
      </c>
      <c r="C33" s="3">
        <f>+IIP!C41/'Exchange Rate'!$C97</f>
        <v>11214850454317.887</v>
      </c>
      <c r="D33" s="3">
        <f>+IIP!D41/'Exchange Rate'!$C97</f>
        <v>12059345897211.875</v>
      </c>
      <c r="E33" s="3">
        <f>+IIP!E41/'Exchange Rate'!$C97</f>
        <v>14055506651503.49</v>
      </c>
      <c r="F33" s="3">
        <f>+IIP!F41/'Exchange Rate'!$C97</f>
        <v>5821196579140.001</v>
      </c>
      <c r="G33" s="3">
        <f>+IIP!G41/'Exchange Rate'!$C97</f>
        <v>9031477097400.002</v>
      </c>
      <c r="H33" s="3">
        <f>+IIP!H41/'Exchange Rate'!$C97</f>
        <v>6279379140940.002</v>
      </c>
      <c r="I33" s="3">
        <f>+IIP!I41/'Exchange Rate'!$C97</f>
        <v>5021783078940.001</v>
      </c>
      <c r="J33" s="3">
        <f>+IIP!J41/'Exchange Rate'!$C97</f>
        <v>7122007757462.3057</v>
      </c>
      <c r="K33" s="3">
        <f>+IIP!K41/'Exchange Rate'!$C97</f>
        <v>8550038597648.5098</v>
      </c>
      <c r="L33" s="3">
        <f>+IIP!L41/'Exchange Rate'!$C97</f>
        <v>1199547428172.3652</v>
      </c>
      <c r="M33" s="3">
        <f>+IIP!M41/'Exchange Rate'!$C97</f>
        <v>335794213024.2674</v>
      </c>
    </row>
    <row r="34" spans="1:13" x14ac:dyDescent="0.2">
      <c r="A34" s="4">
        <v>44927</v>
      </c>
      <c r="B34" s="3">
        <f>+IIP!B42/'Exchange Rate'!$C98</f>
        <v>13945933608426.232</v>
      </c>
      <c r="C34" s="3">
        <f>+IIP!C42/'Exchange Rate'!$C98</f>
        <v>11258184507191.979</v>
      </c>
      <c r="D34" s="3">
        <f>+IIP!D42/'Exchange Rate'!$C98</f>
        <v>12679466047239.299</v>
      </c>
      <c r="E34" s="3">
        <f>+IIP!E42/'Exchange Rate'!$C98</f>
        <v>15004699877921.475</v>
      </c>
      <c r="F34" s="3">
        <f>+IIP!F42/'Exchange Rate'!$C98</f>
        <v>6216528015000.0029</v>
      </c>
      <c r="G34" s="3">
        <f>+IIP!G42/'Exchange Rate'!$C98</f>
        <v>9789787012500.0039</v>
      </c>
      <c r="H34" s="3">
        <f>+IIP!H42/'Exchange Rate'!$C98</f>
        <v>6467091277500.0029</v>
      </c>
      <c r="I34" s="3">
        <f>+IIP!I42/'Exchange Rate'!$C98</f>
        <v>5270844975000.0029</v>
      </c>
      <c r="J34" s="3">
        <f>+IIP!J42/'Exchange Rate'!$C98</f>
        <v>7296490320447.7197</v>
      </c>
      <c r="K34" s="3">
        <f>+IIP!K42/'Exchange Rate'!$C98</f>
        <v>8605734935336.542</v>
      </c>
      <c r="L34" s="3">
        <f>+IIP!L42/'Exchange Rate'!$C98</f>
        <v>1217443823874.6951</v>
      </c>
      <c r="M34" s="3">
        <f>+IIP!M42/'Exchange Rate'!$C98</f>
        <v>298617773519.38153</v>
      </c>
    </row>
    <row r="35" spans="1:13" x14ac:dyDescent="0.2">
      <c r="A35" s="4">
        <v>45017</v>
      </c>
      <c r="B35" s="3">
        <f>+IIP!B43/'Exchange Rate'!$C99</f>
        <v>13788187693220.553</v>
      </c>
      <c r="C35" s="3">
        <f>+IIP!C43/'Exchange Rate'!$C99</f>
        <v>11125359942395.674</v>
      </c>
      <c r="D35" s="3">
        <f>+IIP!D43/'Exchange Rate'!$C99</f>
        <v>13110681872187.662</v>
      </c>
      <c r="E35" s="3">
        <f>+IIP!E43/'Exchange Rate'!$C99</f>
        <v>15383485526388.287</v>
      </c>
      <c r="F35" s="3">
        <f>+IIP!F43/'Exchange Rate'!$C99</f>
        <v>6491353072380.001</v>
      </c>
      <c r="G35" s="3">
        <f>+IIP!G43/'Exchange Rate'!$C99</f>
        <v>10013620324440.002</v>
      </c>
      <c r="H35" s="3">
        <f>+IIP!H43/'Exchange Rate'!$C99</f>
        <v>6625868719380.001</v>
      </c>
      <c r="I35" s="3">
        <f>+IIP!I43/'Exchange Rate'!$C99</f>
        <v>5380653914280.001</v>
      </c>
      <c r="J35" s="3">
        <f>+IIP!J43/'Exchange Rate'!$C99</f>
        <v>7263724931475.5352</v>
      </c>
      <c r="K35" s="3">
        <f>+IIP!K43/'Exchange Rate'!$C99</f>
        <v>8600053267448.0732</v>
      </c>
      <c r="L35" s="3">
        <f>+IIP!L43/'Exchange Rate'!$C99</f>
        <v>1207527654054.158</v>
      </c>
      <c r="M35" s="3">
        <f>+IIP!M43/'Exchange Rate'!$C99</f>
        <v>262867268547.92078</v>
      </c>
    </row>
    <row r="36" spans="1:13" x14ac:dyDescent="0.2">
      <c r="A36" s="4">
        <v>45108</v>
      </c>
      <c r="B36" s="3">
        <f>+IIP!B44/'Exchange Rate'!$C100</f>
        <v>13562850087114.176</v>
      </c>
      <c r="C36" s="3">
        <f>+IIP!C44/'Exchange Rate'!$C100</f>
        <v>10947887305724.242</v>
      </c>
      <c r="D36" s="3">
        <f>+IIP!D44/'Exchange Rate'!$C100</f>
        <v>12903175505459.637</v>
      </c>
      <c r="E36" s="3">
        <f>+IIP!E44/'Exchange Rate'!$C100</f>
        <v>15041481542343.529</v>
      </c>
      <c r="F36" s="3">
        <f>+IIP!F44/'Exchange Rate'!$C100</f>
        <v>6300438890040.0059</v>
      </c>
      <c r="G36" s="3">
        <f>+IIP!G44/'Exchange Rate'!$C100</f>
        <v>9664374910900.0098</v>
      </c>
      <c r="H36" s="3">
        <f>+IIP!H44/'Exchange Rate'!$C100</f>
        <v>6551362759220.0068</v>
      </c>
      <c r="I36" s="3">
        <f>+IIP!I44/'Exchange Rate'!$C100</f>
        <v>5314332419640.0049</v>
      </c>
      <c r="J36" s="3">
        <f>+IIP!J44/'Exchange Rate'!$C100</f>
        <v>7170749817077.5391</v>
      </c>
      <c r="K36" s="3">
        <f>+IIP!K44/'Exchange Rate'!$C100</f>
        <v>8336296784025.1504</v>
      </c>
      <c r="L36" s="3">
        <f>+IIP!L44/'Exchange Rate'!$C100</f>
        <v>1179624183869.4209</v>
      </c>
      <c r="M36" s="3">
        <f>+IIP!M44/'Exchange Rate'!$C100</f>
        <v>479567345032.0238</v>
      </c>
    </row>
    <row r="37" spans="1:13" x14ac:dyDescent="0.2">
      <c r="A37" s="4">
        <v>45200</v>
      </c>
      <c r="B37" s="3">
        <f>+IIP!B45/'Exchange Rate'!$C101</f>
        <v>13641353854975.23</v>
      </c>
      <c r="C37" s="3">
        <f>+IIP!C45/'Exchange Rate'!$C101</f>
        <v>10873696103164.07</v>
      </c>
      <c r="D37" s="3">
        <f>+IIP!D45/'Exchange Rate'!$C101</f>
        <v>13837308382735.734</v>
      </c>
      <c r="E37" s="3">
        <f>+IIP!E45/'Exchange Rate'!$C101</f>
        <v>16233979322324.273</v>
      </c>
      <c r="F37" s="3">
        <f>+IIP!F45/'Exchange Rate'!$C101</f>
        <v>6855427072000.0068</v>
      </c>
      <c r="G37" s="3">
        <f>+IIP!G45/'Exchange Rate'!$C101</f>
        <v>10567602747000.01</v>
      </c>
      <c r="H37" s="3">
        <f>+IIP!H45/'Exchange Rate'!$C101</f>
        <v>7024595500000.0068</v>
      </c>
      <c r="I37" s="3">
        <f>+IIP!I45/'Exchange Rate'!$C101</f>
        <v>5664049222000.0059</v>
      </c>
      <c r="J37" s="3">
        <f>+IIP!J45/'Exchange Rate'!$C101</f>
        <v>7539896010750.0039</v>
      </c>
      <c r="K37" s="3">
        <f>+IIP!K45/'Exchange Rate'!$C101</f>
        <v>8585550539953.1309</v>
      </c>
      <c r="L37" s="3">
        <f>+IIP!L45/'Exchange Rate'!$C101</f>
        <v>1279622381236.9817</v>
      </c>
      <c r="M37" s="3">
        <f>+IIP!M45/'Exchange Rate'!$C101</f>
        <v>606033770777.34485</v>
      </c>
    </row>
    <row r="38" spans="1:13" x14ac:dyDescent="0.2">
      <c r="A38" s="4">
        <v>45292</v>
      </c>
      <c r="B38" s="3">
        <f>+IIP!B46/'Exchange Rate'!$C102</f>
        <v>13466304517020.203</v>
      </c>
      <c r="C38" s="3">
        <f>+IIP!C46/'Exchange Rate'!$C102</f>
        <v>10606239843605.088</v>
      </c>
      <c r="D38" s="3">
        <f>+IIP!D46/'Exchange Rate'!$C102</f>
        <v>14347283423226.348</v>
      </c>
      <c r="E38" s="3">
        <f>+IIP!E46/'Exchange Rate'!$C102</f>
        <v>16663491687190.83</v>
      </c>
      <c r="F38" s="3">
        <f>+IIP!F46/'Exchange Rate'!$C102</f>
        <v>7281807969950.002</v>
      </c>
      <c r="G38" s="3">
        <f>+IIP!G46/'Exchange Rate'!$C102</f>
        <v>11034207257410.004</v>
      </c>
      <c r="H38" s="3">
        <f>+IIP!H46/'Exchange Rate'!$C102</f>
        <v>7069604256450.002</v>
      </c>
      <c r="I38" s="3">
        <f>+IIP!I46/'Exchange Rate'!$C102</f>
        <v>5684887375680.002</v>
      </c>
      <c r="J38" s="3">
        <f>+IIP!J46/'Exchange Rate'!$C102</f>
        <v>7414823148073.3594</v>
      </c>
      <c r="K38" s="3">
        <f>+IIP!K46/'Exchange Rate'!$C102</f>
        <v>8405575722859.6172</v>
      </c>
      <c r="L38" s="3">
        <f>+IIP!L46/'Exchange Rate'!$C102</f>
        <v>1298971135573.1562</v>
      </c>
      <c r="M38" s="3">
        <f>+IIP!M46/'Exchange Rate'!$C102</f>
        <v>855820442660.27905</v>
      </c>
    </row>
    <row r="39" spans="1:13" x14ac:dyDescent="0.2">
      <c r="A39" s="4">
        <v>45383</v>
      </c>
      <c r="B39" s="3">
        <f>+IIP!B47/'Exchange Rate'!$C103</f>
        <v>13360225558180.775</v>
      </c>
      <c r="C39" s="3">
        <f>+IIP!C47/'Exchange Rate'!$C103</f>
        <v>10451842097907.758</v>
      </c>
      <c r="D39" s="3">
        <f>+IIP!D47/'Exchange Rate'!$C103</f>
        <v>14633126313549.928</v>
      </c>
      <c r="E39" s="3">
        <f>+IIP!E47/'Exchange Rate'!$C103</f>
        <v>16727586891407.742</v>
      </c>
      <c r="F39" s="3">
        <f>+IIP!F47/'Exchange Rate'!$C103</f>
        <v>7506719497450.0059</v>
      </c>
      <c r="G39" s="3">
        <f>+IIP!G47/'Exchange Rate'!$C103</f>
        <v>10971483097650.008</v>
      </c>
      <c r="H39" s="3">
        <f>+IIP!H47/'Exchange Rate'!$C103</f>
        <v>7132849941650.0059</v>
      </c>
      <c r="I39" s="3">
        <f>+IIP!I47/'Exchange Rate'!$C103</f>
        <v>5766732651250.0049</v>
      </c>
      <c r="J39" s="3">
        <f>+IIP!J47/'Exchange Rate'!$C103</f>
        <v>7488081404945.4033</v>
      </c>
      <c r="K39" s="3">
        <f>+IIP!K47/'Exchange Rate'!$C103</f>
        <v>8347225794243.2705</v>
      </c>
      <c r="L39" s="3">
        <f>+IIP!L47/'Exchange Rate'!$C103</f>
        <v>1363505639542.3679</v>
      </c>
      <c r="M39" s="3">
        <f>+IIP!M47/'Exchange Rate'!$C103</f>
        <v>1330282769549.6526</v>
      </c>
    </row>
    <row r="40" spans="1:13" x14ac:dyDescent="0.2">
      <c r="A40" s="4">
        <v>45474</v>
      </c>
      <c r="B40" s="3">
        <f>+IIP!B48/'Exchange Rate'!$C104</f>
        <v>13808489672267.201</v>
      </c>
      <c r="C40" s="3">
        <f>+IIP!C48/'Exchange Rate'!$C104</f>
        <v>10797243410543.801</v>
      </c>
      <c r="D40" s="3">
        <f>+IIP!D48/'Exchange Rate'!$C104</f>
        <v>15710025505338.371</v>
      </c>
      <c r="E40" s="3">
        <f>+IIP!E48/'Exchange Rate'!$C104</f>
        <v>17920130061191.191</v>
      </c>
      <c r="F40" s="3">
        <f>+IIP!F48/'Exchange Rate'!$C104</f>
        <v>8000184426480.0049</v>
      </c>
      <c r="G40" s="3">
        <f>+IIP!G48/'Exchange Rate'!$C104</f>
        <v>11696105838960.008</v>
      </c>
      <c r="H40" s="3">
        <f>+IIP!H48/'Exchange Rate'!$C104</f>
        <v>7655548034880.0049</v>
      </c>
      <c r="I40" s="3">
        <f>+IIP!I48/'Exchange Rate'!$C104</f>
        <v>6157683001800.0039</v>
      </c>
      <c r="J40" s="3">
        <f>+IIP!J48/'Exchange Rate'!$C104</f>
        <v>7978023010073.6592</v>
      </c>
      <c r="K40" s="3">
        <f>+IIP!K48/'Exchange Rate'!$C104</f>
        <v>8696353513718.9453</v>
      </c>
      <c r="L40" s="3">
        <f>+IIP!L48/'Exchange Rate'!$C104</f>
        <v>1476613208197.0732</v>
      </c>
      <c r="M40" s="3">
        <f>+IIP!M48/'Exchange Rate'!$C104</f>
        <v>1570639880158.7695</v>
      </c>
    </row>
    <row r="41" spans="1:13" x14ac:dyDescent="0.2">
      <c r="A41" s="4">
        <v>45566</v>
      </c>
      <c r="B41" s="3">
        <f>+IIP!B49/'Exchange Rate'!$C105</f>
        <v>13270418250458.873</v>
      </c>
      <c r="C41" s="3">
        <f>+IIP!C49/'Exchange Rate'!$C105</f>
        <v>10359838661006.645</v>
      </c>
      <c r="D41" s="3">
        <f>+IIP!D49/'Exchange Rate'!$C105</f>
        <v>15283319325066.598</v>
      </c>
      <c r="E41" s="3">
        <f>+IIP!E49/'Exchange Rate'!$C105</f>
        <v>17153445165085.225</v>
      </c>
      <c r="F41" s="3">
        <f>+IIP!F49/'Exchange Rate'!$C105</f>
        <v>7925202211170.001</v>
      </c>
      <c r="G41" s="3">
        <f>+IIP!G49/'Exchange Rate'!$C105</f>
        <v>11284551227430.002</v>
      </c>
      <c r="H41" s="3">
        <f>+IIP!H49/'Exchange Rate'!$C105</f>
        <v>7398276286770.001</v>
      </c>
      <c r="I41" s="3">
        <f>+IIP!I49/'Exchange Rate'!$C105</f>
        <v>5866705804290.001</v>
      </c>
      <c r="J41" s="3">
        <f>+IIP!J49/'Exchange Rate'!$C105</f>
        <v>7605166472915.7666</v>
      </c>
      <c r="K41" s="3">
        <f>+IIP!K49/'Exchange Rate'!$C105</f>
        <v>8192062059955.0225</v>
      </c>
      <c r="L41" s="3">
        <f>+IIP!L49/'Exchange Rate'!$C105</f>
        <v>1459089446743.6191</v>
      </c>
      <c r="M41" s="3">
        <f>+IIP!M49/'Exchange Rate'!$C105</f>
        <v>1907374014550.978</v>
      </c>
    </row>
    <row r="42" spans="1:13" x14ac:dyDescent="0.2">
      <c r="A42" s="4">
        <v>45658</v>
      </c>
      <c r="B42" s="3">
        <f>+IIP!B50/'Exchange Rate'!$C106</f>
        <v>13676848857148.709</v>
      </c>
      <c r="C42" s="3">
        <f>+IIP!C50/'Exchange Rate'!$C106</f>
        <v>10685050063723.021</v>
      </c>
      <c r="D42" s="3">
        <f>+IIP!D50/'Exchange Rate'!$C106</f>
        <v>15622039221195.91</v>
      </c>
      <c r="E42" s="3">
        <f>+IIP!E50/'Exchange Rate'!$C106</f>
        <v>17831987840470.875</v>
      </c>
      <c r="F42" s="3">
        <f>+IIP!F50/'Exchange Rate'!$C106</f>
        <v>7851880668450.0039</v>
      </c>
      <c r="G42" s="3">
        <f>+IIP!G50/'Exchange Rate'!$C106</f>
        <v>11815913866050.006</v>
      </c>
      <c r="H42" s="3">
        <f>+IIP!H50/'Exchange Rate'!$C106</f>
        <v>7774288883550.0039</v>
      </c>
      <c r="I42" s="3">
        <f>+IIP!I50/'Exchange Rate'!$C106</f>
        <v>6071697493050.0029</v>
      </c>
      <c r="J42" s="3">
        <f>+IIP!J50/'Exchange Rate'!$C106</f>
        <v>8053862891778.0088</v>
      </c>
      <c r="K42" s="3">
        <f>+IIP!K50/'Exchange Rate'!$C106</f>
        <v>8661025096701.9277</v>
      </c>
      <c r="L42" s="3">
        <f>+IIP!L50/'Exchange Rate'!$C106</f>
        <v>1618812748232.6279</v>
      </c>
      <c r="M42" s="3">
        <f>+IIP!M50/'Exchange Rate'!$C106</f>
        <v>1835403003832.728</v>
      </c>
    </row>
    <row r="43" spans="1:13" x14ac:dyDescent="0.2">
      <c r="A43" s="4">
        <v>45748</v>
      </c>
      <c r="B43" s="3">
        <f>+IIP!B51/'Exchange Rate'!$C107</f>
        <v>14520371252275.076</v>
      </c>
      <c r="C43" s="3">
        <f>+IIP!C51/'Exchange Rate'!$C107</f>
        <v>11313419413927.408</v>
      </c>
      <c r="D43" s="3">
        <f>+IIP!D51/'Exchange Rate'!$C107</f>
        <v>17005994716635.699</v>
      </c>
      <c r="E43" s="3">
        <f>+IIP!E51/'Exchange Rate'!$C107</f>
        <v>19584227153598.199</v>
      </c>
      <c r="F43" s="3">
        <f>+IIP!F51/'Exchange Rate'!$C107</f>
        <v>8675276318800.0068</v>
      </c>
      <c r="G43" s="3">
        <f>+IIP!G51/'Exchange Rate'!$C107</f>
        <v>12886096518800.01</v>
      </c>
      <c r="H43" s="3">
        <f>+IIP!H51/'Exchange Rate'!$C107</f>
        <v>8337772197200.0059</v>
      </c>
      <c r="I43" s="3">
        <f>+IIP!I51/'Exchange Rate'!$C107</f>
        <v>6709767272800.0049</v>
      </c>
      <c r="J43" s="3">
        <f>+IIP!J51/'Exchange Rate'!$C107</f>
        <v>8721036188909.3066</v>
      </c>
      <c r="K43" s="3">
        <f>+IIP!K51/'Exchange Rate'!$C107</f>
        <v>9382735846869.2324</v>
      </c>
      <c r="L43" s="3">
        <f>+IIP!L51/'Exchange Rate'!$C107</f>
        <v>1719898332542.7888</v>
      </c>
      <c r="M43" s="3">
        <f>+IIP!M51/'Exchange Rate'!$C107</f>
        <v>1708435107295.2761</v>
      </c>
    </row>
    <row r="46" spans="1:13" x14ac:dyDescent="0.2">
      <c r="B46" t="s">
        <v>160</v>
      </c>
      <c r="C46" t="s">
        <v>164</v>
      </c>
      <c r="D46" t="s">
        <v>165</v>
      </c>
      <c r="E46" t="s">
        <v>166</v>
      </c>
      <c r="F46" t="s">
        <v>150</v>
      </c>
    </row>
    <row r="47" spans="1:13" x14ac:dyDescent="0.2">
      <c r="A47">
        <v>2015</v>
      </c>
      <c r="B47" s="5">
        <f>+B5-C5</f>
        <v>1860733585597.3848</v>
      </c>
      <c r="C47" s="5">
        <f>+F5-G5</f>
        <v>-3098910082920</v>
      </c>
      <c r="D47" s="5">
        <f>+H5-I5</f>
        <v>-1225337075760</v>
      </c>
      <c r="E47" s="5">
        <f>+J5-K5</f>
        <v>-509739020270.2666</v>
      </c>
      <c r="F47" s="5">
        <f>+L5</f>
        <v>711813403187.10339</v>
      </c>
    </row>
    <row r="48" spans="1:13" x14ac:dyDescent="0.2">
      <c r="A48">
        <v>2019</v>
      </c>
      <c r="B48" s="5">
        <f>+B25-C25</f>
        <v>2176202518117.1699</v>
      </c>
      <c r="C48" s="5">
        <f>+F25-G25</f>
        <v>-3722505036320.002</v>
      </c>
      <c r="D48" s="5">
        <f>+H25-I25</f>
        <v>942064671730.00098</v>
      </c>
      <c r="E48" s="5">
        <f>+J25-K25</f>
        <v>-1074368251915.8438</v>
      </c>
      <c r="F48" s="5">
        <f>+L25</f>
        <v>1091339183210.4052</v>
      </c>
    </row>
    <row r="49" spans="1:6" x14ac:dyDescent="0.2">
      <c r="A49">
        <v>2022</v>
      </c>
      <c r="B49" s="5">
        <f>+B33-C33</f>
        <v>2511050781461.1816</v>
      </c>
      <c r="C49" s="5">
        <f>+F33-G33</f>
        <v>-3210280518260.001</v>
      </c>
      <c r="D49" s="5">
        <f>+H33-I33</f>
        <v>1257596062000.001</v>
      </c>
      <c r="E49" s="5">
        <f>+J33-K33</f>
        <v>-1428030840186.2041</v>
      </c>
      <c r="F49" s="5">
        <f>+L33</f>
        <v>1199547428172.3652</v>
      </c>
    </row>
    <row r="50" spans="1:6" x14ac:dyDescent="0.2">
      <c r="A50">
        <v>2024</v>
      </c>
      <c r="B50" s="5">
        <f>+B41-C41</f>
        <v>2910579589452.2285</v>
      </c>
      <c r="C50" s="5">
        <f>+F41-G41</f>
        <v>-3359349016260.001</v>
      </c>
      <c r="D50" s="5">
        <f>+H41-I41</f>
        <v>1531570482480</v>
      </c>
      <c r="E50" s="5">
        <f>+J41-K41</f>
        <v>-586895587039.25586</v>
      </c>
      <c r="F50" s="5">
        <f>+L41</f>
        <v>1459089446743.6191</v>
      </c>
    </row>
    <row r="52" spans="1:6" x14ac:dyDescent="0.2">
      <c r="A52" t="s">
        <v>188</v>
      </c>
      <c r="B52" s="5">
        <f>+B50-B48</f>
        <v>734377071335.05859</v>
      </c>
      <c r="C52" s="5">
        <f t="shared" ref="C52:F52" si="0">+C50-C48</f>
        <v>363156020060.00098</v>
      </c>
      <c r="D52" s="5">
        <f t="shared" si="0"/>
        <v>589505810749.99902</v>
      </c>
      <c r="E52" s="5">
        <f t="shared" si="0"/>
        <v>487472664876.58789</v>
      </c>
      <c r="F52" s="5">
        <f t="shared" si="0"/>
        <v>367750263533.21399</v>
      </c>
    </row>
    <row r="53" spans="1:6" x14ac:dyDescent="0.2">
      <c r="A53" t="s">
        <v>189</v>
      </c>
      <c r="B53" s="5">
        <f>+'BOP $'!I97</f>
        <v>802872391900.48279</v>
      </c>
      <c r="C53" s="5">
        <f>+'BOP $'!J97</f>
        <v>-667263043031.15479</v>
      </c>
      <c r="D53" s="5">
        <f>+'BOP $'!K97</f>
        <v>1148958013279.0444</v>
      </c>
      <c r="E53" s="5">
        <f>+'BOP $'!L97</f>
        <v>-169023266436.22168</v>
      </c>
      <c r="F53" s="5">
        <f>+'BOP $'!M97</f>
        <v>179560066851.32251</v>
      </c>
    </row>
    <row r="54" spans="1:6" x14ac:dyDescent="0.2">
      <c r="A54" t="s">
        <v>190</v>
      </c>
      <c r="B54" s="5">
        <f>+B52-B53</f>
        <v>-68495320565.424194</v>
      </c>
      <c r="C54" s="5">
        <f t="shared" ref="C54:F54" si="1">+C52-C53</f>
        <v>1030419063091.1558</v>
      </c>
      <c r="D54" s="5">
        <f t="shared" si="1"/>
        <v>-559452202529.04541</v>
      </c>
      <c r="E54" s="5">
        <f t="shared" si="1"/>
        <v>656495931312.80957</v>
      </c>
      <c r="F54" s="5">
        <f t="shared" si="1"/>
        <v>188190196681.89148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C38FB3-FA96-1840-A5B6-A33444C42766}">
  <dimension ref="A1:W100"/>
  <sheetViews>
    <sheetView topLeftCell="A38" workbookViewId="0">
      <selection activeCell="B44" sqref="B44"/>
    </sheetView>
  </sheetViews>
  <sheetFormatPr baseColWidth="10" defaultRowHeight="15" x14ac:dyDescent="0.2"/>
  <sheetData>
    <row r="1" spans="1:23" ht="128" x14ac:dyDescent="0.2">
      <c r="A1" s="1" t="s">
        <v>0</v>
      </c>
      <c r="B1" s="1" t="s">
        <v>1</v>
      </c>
      <c r="C1" s="1" t="s">
        <v>2</v>
      </c>
      <c r="D1" s="1" t="s">
        <v>7</v>
      </c>
      <c r="E1" s="1" t="s">
        <v>8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9</v>
      </c>
      <c r="K1" s="1" t="s">
        <v>10</v>
      </c>
      <c r="L1" s="1" t="s">
        <v>139</v>
      </c>
      <c r="M1" s="1" t="s">
        <v>140</v>
      </c>
      <c r="N1" s="1" t="s">
        <v>131</v>
      </c>
      <c r="O1" s="1" t="s">
        <v>133</v>
      </c>
      <c r="P1" s="1" t="s">
        <v>137</v>
      </c>
      <c r="Q1" s="1" t="s">
        <v>132</v>
      </c>
      <c r="R1" s="1" t="s">
        <v>11</v>
      </c>
      <c r="S1" s="1" t="s">
        <v>12</v>
      </c>
      <c r="T1" s="1" t="s">
        <v>13</v>
      </c>
      <c r="U1" s="1" t="s">
        <v>182</v>
      </c>
      <c r="V1" s="1" t="s">
        <v>183</v>
      </c>
      <c r="W1" s="1" t="s">
        <v>184</v>
      </c>
    </row>
    <row r="2" spans="1:23" x14ac:dyDescent="0.2">
      <c r="A2" s="4">
        <v>42005</v>
      </c>
      <c r="B2" s="3">
        <f>+BOP!B10/GDP!$B82*100000000000</f>
        <v>18978657688.626495</v>
      </c>
      <c r="C2" s="3">
        <f>+BOP!C10/GDP!$B82*100000000000</f>
        <v>15896941274.442213</v>
      </c>
      <c r="D2" s="3">
        <f>+BOP!D10/GDP!$B82*100000000000</f>
        <v>7868507641.2987471</v>
      </c>
      <c r="E2" s="3">
        <f>+BOP!E10/GDP!$B82*100000000000</f>
        <v>6651207293.3451405</v>
      </c>
      <c r="F2" s="3">
        <f>+BOP!F10/GDP!$B82*100000000000</f>
        <v>6755446431.3615475</v>
      </c>
      <c r="G2" s="3">
        <f>+BOP!G10/GDP!$B82*100000000000</f>
        <v>6387304156.7278519</v>
      </c>
      <c r="H2" s="3">
        <f>+BOP!H10/GDP!$B82*100000000000</f>
        <v>1034113912.4601594</v>
      </c>
      <c r="I2" s="3">
        <f>+BOP!I10/GDP!$B82*100000000000</f>
        <v>2497148735.1212993</v>
      </c>
      <c r="J2" s="3">
        <f>+BOP!J10/GDP!$B82*100000000000</f>
        <v>12198487976.931419</v>
      </c>
      <c r="K2" s="3">
        <f>+BOP!K10/GDP!$B82*100000000000</f>
        <v>6304442470.348649</v>
      </c>
      <c r="L2" s="3">
        <f>+BOP!L10/GDP!$B82*100000000000</f>
        <v>4206039536.6030574</v>
      </c>
      <c r="M2" s="3">
        <f>+BOP!M10/GDP!$B82*100000000000</f>
        <v>11766701319.386585</v>
      </c>
      <c r="N2" s="3">
        <f>+BOP!N10/GDP!$B82*100000000000</f>
        <v>-642134049.64058137</v>
      </c>
      <c r="O2" s="3">
        <f>+BOP!O10/GDP!$B82*100000000000</f>
        <v>5039364105.1865664</v>
      </c>
      <c r="P2" s="3">
        <f>+BOP!P10/GDP!$B82*100000000000</f>
        <v>4848173586.243638</v>
      </c>
      <c r="Q2" s="3">
        <f>+BOP!Q10/GDP!$B82*100000000000</f>
        <v>6727337214.2000189</v>
      </c>
      <c r="R2" s="3">
        <f>+BOP!R10/GDP!$B82*100000000000</f>
        <v>579263830.2650609</v>
      </c>
      <c r="S2" s="3">
        <f>+BOP!S10/GDP!$B82*100000000000</f>
        <v>1338599139.8980854</v>
      </c>
      <c r="T2" s="3">
        <f>+BOP!T10/GDP!$B82*100000000000</f>
        <v>366974413.09723663</v>
      </c>
      <c r="U2" s="3">
        <f>+BOP!U10/GDP!$B82*100000000000</f>
        <v>3204128011.1139812</v>
      </c>
      <c r="V2" s="3">
        <f>+BOP!V10/GDP!$B82*100000000000</f>
        <v>1696117406.2500806</v>
      </c>
      <c r="W2" s="3">
        <f>+U2-V2</f>
        <v>1508010604.8639007</v>
      </c>
    </row>
    <row r="3" spans="1:23" x14ac:dyDescent="0.2">
      <c r="A3" s="4">
        <v>42095</v>
      </c>
      <c r="B3" s="3">
        <f>+BOP!B11/GDP!$B83*100000000000</f>
        <v>19338745182.401424</v>
      </c>
      <c r="C3" s="3">
        <f>+BOP!C11/GDP!$B83*100000000000</f>
        <v>16187530283.527229</v>
      </c>
      <c r="D3" s="3">
        <f>+BOP!D11/GDP!$B83*100000000000</f>
        <v>7818765301.7698183</v>
      </c>
      <c r="E3" s="3">
        <f>+BOP!E11/GDP!$B83*100000000000</f>
        <v>7836309511.4841156</v>
      </c>
      <c r="F3" s="3">
        <f>+BOP!F11/GDP!$B83*100000000000</f>
        <v>6700815128.0783787</v>
      </c>
      <c r="G3" s="3">
        <f>+BOP!G11/GDP!$B83*100000000000</f>
        <v>6433616061.1592655</v>
      </c>
      <c r="H3" s="3">
        <f>+BOP!H11/GDP!$B83*100000000000</f>
        <v>1058936120.6288658</v>
      </c>
      <c r="I3" s="3">
        <f>+BOP!I11/GDP!$B83*100000000000</f>
        <v>2370550274.514174</v>
      </c>
      <c r="J3" s="3">
        <f>+BOP!J11/GDP!$B83*100000000000</f>
        <v>7264069579.9578114</v>
      </c>
      <c r="K3" s="3">
        <f>+BOP!K11/GDP!$B83*100000000000</f>
        <v>7067422531.6023922</v>
      </c>
      <c r="L3" s="3">
        <f>+BOP!L11/GDP!$B83*100000000000</f>
        <v>5673451055.2315063</v>
      </c>
      <c r="M3" s="3">
        <f>+BOP!M11/GDP!$B83*100000000000</f>
        <v>1765756940.410301</v>
      </c>
      <c r="N3" s="3">
        <f>+BOP!N11/GDP!$B83*100000000000</f>
        <v>1850563993.6343884</v>
      </c>
      <c r="O3" s="3">
        <f>+BOP!O11/GDP!$B83*100000000000</f>
        <v>1821634871.865149</v>
      </c>
      <c r="P3" s="3">
        <f>+BOP!P11/GDP!$B83*100000000000</f>
        <v>3822887061.5971184</v>
      </c>
      <c r="Q3" s="3">
        <f>+BOP!Q11/GDP!$B83*100000000000</f>
        <v>-55877931.454847939</v>
      </c>
      <c r="R3" s="3">
        <f>+BOP!R11/GDP!$B83*100000000000</f>
        <v>-5307185770.5543413</v>
      </c>
      <c r="S3" s="3">
        <f>+BOP!S11/GDP!$B83*100000000000</f>
        <v>-2862672443.2478242</v>
      </c>
      <c r="T3" s="3">
        <f>+BOP!T11/GDP!$B83*100000000000</f>
        <v>-30522296.66911101</v>
      </c>
      <c r="U3" s="3">
        <f>+BOP!U11/GDP!$B83*100000000000</f>
        <v>2089251837.3418341</v>
      </c>
      <c r="V3" s="3">
        <f>+BOP!V11/GDP!$B83*100000000000</f>
        <v>1717397796.7367659</v>
      </c>
      <c r="W3" s="3">
        <f t="shared" ref="W3:W43" si="0">+U3-V3</f>
        <v>371854040.60506821</v>
      </c>
    </row>
    <row r="4" spans="1:23" x14ac:dyDescent="0.2">
      <c r="A4" s="4">
        <v>42186</v>
      </c>
      <c r="B4" s="3">
        <f>+BOP!B12/GDP!$B84*100000000000</f>
        <v>18904918300.035267</v>
      </c>
      <c r="C4" s="3">
        <f>+BOP!C12/GDP!$B84*100000000000</f>
        <v>15713174480.498737</v>
      </c>
      <c r="D4" s="3">
        <f>+BOP!D12/GDP!$B84*100000000000</f>
        <v>7733267666.4945917</v>
      </c>
      <c r="E4" s="3">
        <f>+BOP!E12/GDP!$B84*100000000000</f>
        <v>6829757164.0652018</v>
      </c>
      <c r="F4" s="3">
        <f>+BOP!F12/GDP!$B84*100000000000</f>
        <v>6953069266.6232176</v>
      </c>
      <c r="G4" s="3">
        <f>+BOP!G12/GDP!$B84*100000000000</f>
        <v>6772568888.4499149</v>
      </c>
      <c r="H4" s="3">
        <f>+BOP!H12/GDP!$B84*100000000000</f>
        <v>1040140013.2157999</v>
      </c>
      <c r="I4" s="3">
        <f>+BOP!I12/GDP!$B84*100000000000</f>
        <v>2020301258.8256779</v>
      </c>
      <c r="J4" s="3">
        <f>+BOP!J12/GDP!$B84*100000000000</f>
        <v>7202863613.371582</v>
      </c>
      <c r="K4" s="3">
        <f>+BOP!K12/GDP!$B84*100000000000</f>
        <v>5390911149.4550905</v>
      </c>
      <c r="L4" s="3">
        <f>+BOP!L12/GDP!$B84*100000000000</f>
        <v>1035986027.8160874</v>
      </c>
      <c r="M4" s="3">
        <f>+BOP!M12/GDP!$B84*100000000000</f>
        <v>-2500971909.3087859</v>
      </c>
      <c r="N4" s="3">
        <f>+BOP!N12/GDP!$B84*100000000000</f>
        <v>-476214081.61453158</v>
      </c>
      <c r="O4" s="3">
        <f>+BOP!O12/GDP!$B84*100000000000</f>
        <v>710402479.72009015</v>
      </c>
      <c r="P4" s="3">
        <f>+BOP!P12/GDP!$B84*100000000000</f>
        <v>1512200109.430619</v>
      </c>
      <c r="Q4" s="3">
        <f>+BOP!Q12/GDP!$B84*100000000000</f>
        <v>-3211374389.0288758</v>
      </c>
      <c r="R4" s="3">
        <f>+BOP!R12/GDP!$B84*100000000000</f>
        <v>-2606296262.3088698</v>
      </c>
      <c r="S4" s="3">
        <f>+BOP!S12/GDP!$B84*100000000000</f>
        <v>17574981.651482981</v>
      </c>
      <c r="T4" s="3">
        <f>+BOP!T12/GDP!$B84*100000000000</f>
        <v>-152119004.8436411</v>
      </c>
      <c r="U4" s="3">
        <f>+BOP!U12/GDP!$B84*100000000000</f>
        <v>3295600925.7261062</v>
      </c>
      <c r="V4" s="3">
        <f>+BOP!V12/GDP!$B84*100000000000</f>
        <v>3073110414.7638059</v>
      </c>
      <c r="W4" s="3">
        <f t="shared" si="0"/>
        <v>222490510.9623003</v>
      </c>
    </row>
    <row r="5" spans="1:23" x14ac:dyDescent="0.2">
      <c r="A5" s="4">
        <v>42278</v>
      </c>
      <c r="B5" s="3">
        <f>+BOP!B13/GDP!$B85*100000000000</f>
        <v>18711685161.28994</v>
      </c>
      <c r="C5" s="3">
        <f>+BOP!C13/GDP!$B85*100000000000</f>
        <v>15447077326.822145</v>
      </c>
      <c r="D5" s="3">
        <f>+BOP!D13/GDP!$B85*100000000000</f>
        <v>7829359582.4155445</v>
      </c>
      <c r="E5" s="3">
        <f>+BOP!E13/GDP!$B85*100000000000</f>
        <v>6985097608.0574322</v>
      </c>
      <c r="F5" s="3">
        <f>+BOP!F13/GDP!$B85*100000000000</f>
        <v>6880538892.6123896</v>
      </c>
      <c r="G5" s="3">
        <f>+BOP!G13/GDP!$B85*100000000000</f>
        <v>6868395751.8980017</v>
      </c>
      <c r="H5" s="3">
        <f>+BOP!H13/GDP!$B85*100000000000</f>
        <v>1012714176.4541272</v>
      </c>
      <c r="I5" s="3">
        <f>+BOP!I13/GDP!$B85*100000000000</f>
        <v>2190465180.6669917</v>
      </c>
      <c r="J5" s="3">
        <f>+BOP!J13/GDP!$B85*100000000000</f>
        <v>16992753126.383032</v>
      </c>
      <c r="K5" s="3">
        <f>+BOP!K13/GDP!$B85*100000000000</f>
        <v>15479757615.160816</v>
      </c>
      <c r="L5" s="3">
        <f>+BOP!L13/GDP!$B85*100000000000</f>
        <v>3881268520.5170074</v>
      </c>
      <c r="M5" s="3">
        <f>+BOP!M13/GDP!$B85*100000000000</f>
        <v>-49849615.870620877</v>
      </c>
      <c r="N5" s="3">
        <f>+BOP!N13/GDP!$B85*100000000000</f>
        <v>-88172343.352927923</v>
      </c>
      <c r="O5" s="3">
        <f>+BOP!O13/GDP!$B85*100000000000</f>
        <v>2425502332.8862906</v>
      </c>
      <c r="P5" s="3">
        <f>+BOP!P13/GDP!$B85*100000000000</f>
        <v>3969440863.869935</v>
      </c>
      <c r="Q5" s="3">
        <f>+BOP!Q13/GDP!$B85*100000000000</f>
        <v>-2475351948.7569113</v>
      </c>
      <c r="R5" s="3">
        <f>+BOP!R13/GDP!$B85*100000000000</f>
        <v>-1590386947.4687028</v>
      </c>
      <c r="S5" s="3">
        <f>+BOP!S13/GDP!$B85*100000000000</f>
        <v>-859344465.06729138</v>
      </c>
      <c r="T5" s="3">
        <f>+BOP!T13/GDP!$B85*100000000000</f>
        <v>204767287.61065871</v>
      </c>
      <c r="U5" s="3">
        <f>+BOP!U13/GDP!$B85*100000000000</f>
        <v>2943265657.6908402</v>
      </c>
      <c r="V5" s="3">
        <f>+BOP!V13/GDP!$B85*100000000000</f>
        <v>4806001574.5422897</v>
      </c>
      <c r="W5" s="3">
        <f t="shared" si="0"/>
        <v>-1862735916.8514495</v>
      </c>
    </row>
    <row r="6" spans="1:23" x14ac:dyDescent="0.2">
      <c r="A6" s="4">
        <v>42370</v>
      </c>
      <c r="B6" s="3">
        <f>+BOP!B14/GDP!$B86*100000000000</f>
        <v>18317831948.163551</v>
      </c>
      <c r="C6" s="3">
        <f>+BOP!C14/GDP!$B86*100000000000</f>
        <v>15150867151.002487</v>
      </c>
      <c r="D6" s="3">
        <f>+BOP!D14/GDP!$B86*100000000000</f>
        <v>7824714748.9346132</v>
      </c>
      <c r="E6" s="3">
        <f>+BOP!E14/GDP!$B86*100000000000</f>
        <v>7053235292.6650763</v>
      </c>
      <c r="F6" s="3">
        <f>+BOP!F14/GDP!$B86*100000000000</f>
        <v>6490635149.5300055</v>
      </c>
      <c r="G6" s="3">
        <f>+BOP!G14/GDP!$B86*100000000000</f>
        <v>6046668018.5552235</v>
      </c>
      <c r="H6" s="3">
        <f>+BOP!H14/GDP!$B86*100000000000</f>
        <v>940893058.75990248</v>
      </c>
      <c r="I6" s="3">
        <f>+BOP!I14/GDP!$B86*100000000000</f>
        <v>2089622397.7711678</v>
      </c>
      <c r="J6" s="3">
        <f>+BOP!J14/GDP!$B86*100000000000</f>
        <v>3708331072.873538</v>
      </c>
      <c r="K6" s="3">
        <f>+BOP!K14/GDP!$B86*100000000000</f>
        <v>4534506530.5858145</v>
      </c>
      <c r="L6" s="3">
        <f>+BOP!L14/GDP!$B86*100000000000</f>
        <v>5315207117.214119</v>
      </c>
      <c r="M6" s="3">
        <f>+BOP!M14/GDP!$B86*100000000000</f>
        <v>-334175941.7352249</v>
      </c>
      <c r="N6" s="3">
        <f>+BOP!N14/GDP!$B86*100000000000</f>
        <v>-439806056.32805103</v>
      </c>
      <c r="O6" s="3">
        <f>+BOP!O14/GDP!$B86*100000000000</f>
        <v>-1005686408.8834853</v>
      </c>
      <c r="P6" s="3">
        <f>+BOP!P14/GDP!$B86*100000000000</f>
        <v>5755013173.5421696</v>
      </c>
      <c r="Q6" s="3">
        <f>+BOP!Q14/GDP!$B86*100000000000</f>
        <v>671510467.14826035</v>
      </c>
      <c r="R6" s="3">
        <f>+BOP!R14/GDP!$B86*100000000000</f>
        <v>-4723508388.0183315</v>
      </c>
      <c r="S6" s="3">
        <f>+BOP!S14/GDP!$B86*100000000000</f>
        <v>1498989089.1417511</v>
      </c>
      <c r="T6" s="3">
        <f>+BOP!T14/GDP!$B86*100000000000</f>
        <v>195564705.30329219</v>
      </c>
      <c r="U6" s="3">
        <f>+BOP!U14/GDP!$B86*100000000000</f>
        <v>3233689416.6512418</v>
      </c>
      <c r="V6" s="3">
        <f>+BOP!V14/GDP!$B86*100000000000</f>
        <v>1991123707.1790738</v>
      </c>
      <c r="W6" s="3">
        <f t="shared" si="0"/>
        <v>1242565709.472168</v>
      </c>
    </row>
    <row r="7" spans="1:23" x14ac:dyDescent="0.2">
      <c r="A7" s="4">
        <v>42461</v>
      </c>
      <c r="B7" s="3">
        <f>+BOP!B15/GDP!$B87*100000000000</f>
        <v>18338335945.267807</v>
      </c>
      <c r="C7" s="3">
        <f>+BOP!C15/GDP!$B87*100000000000</f>
        <v>14998306144.426664</v>
      </c>
      <c r="D7" s="3">
        <f>+BOP!D15/GDP!$B87*100000000000</f>
        <v>7666799788.1073895</v>
      </c>
      <c r="E7" s="3">
        <f>+BOP!E15/GDP!$B87*100000000000</f>
        <v>6844201092.3302765</v>
      </c>
      <c r="F7" s="3">
        <f>+BOP!F15/GDP!$B87*100000000000</f>
        <v>6621743229.8566608</v>
      </c>
      <c r="G7" s="3">
        <f>+BOP!G15/GDP!$B87*100000000000</f>
        <v>6120571302.1388483</v>
      </c>
      <c r="H7" s="3">
        <f>+BOP!H15/GDP!$B87*100000000000</f>
        <v>953608555.02643621</v>
      </c>
      <c r="I7" s="3">
        <f>+BOP!I15/GDP!$B87*100000000000</f>
        <v>1951369360.5855875</v>
      </c>
      <c r="J7" s="3">
        <f>+BOP!J15/GDP!$B87*100000000000</f>
        <v>3486708190.4926133</v>
      </c>
      <c r="K7" s="3">
        <f>+BOP!K15/GDP!$B87*100000000000</f>
        <v>2280560562.4695144</v>
      </c>
      <c r="L7" s="3">
        <f>+BOP!L15/GDP!$B87*100000000000</f>
        <v>4865256313.8581257</v>
      </c>
      <c r="M7" s="3">
        <f>+BOP!M15/GDP!$B87*100000000000</f>
        <v>1053987629.8048806</v>
      </c>
      <c r="N7" s="3">
        <f>+BOP!N15/GDP!$B87*100000000000</f>
        <v>-176223408.9922156</v>
      </c>
      <c r="O7" s="3">
        <f>+BOP!O15/GDP!$B87*100000000000</f>
        <v>2889759839.7401471</v>
      </c>
      <c r="P7" s="3">
        <f>+BOP!P15/GDP!$B87*100000000000</f>
        <v>5041479722.8503418</v>
      </c>
      <c r="Q7" s="3">
        <f>+BOP!Q15/GDP!$B87*100000000000</f>
        <v>-1835772209.9352663</v>
      </c>
      <c r="R7" s="3">
        <f>+BOP!R15/GDP!$B87*100000000000</f>
        <v>8029141453.7777205</v>
      </c>
      <c r="S7" s="3">
        <f>+BOP!S15/GDP!$B87*100000000000</f>
        <v>7807027592.0845451</v>
      </c>
      <c r="T7" s="3">
        <f>+BOP!T15/GDP!$B87*100000000000</f>
        <v>143267421.97724119</v>
      </c>
      <c r="U7" s="3">
        <f>+BOP!U15/GDP!$B87*100000000000</f>
        <v>3666039618.7769165</v>
      </c>
      <c r="V7" s="3">
        <f>+BOP!V15/GDP!$B87*100000000000</f>
        <v>3621380957.9819083</v>
      </c>
      <c r="W7" s="3">
        <f t="shared" si="0"/>
        <v>44658660.795008183</v>
      </c>
    </row>
    <row r="8" spans="1:23" x14ac:dyDescent="0.2">
      <c r="A8" s="4">
        <v>42552</v>
      </c>
      <c r="B8" s="3">
        <f>+BOP!B16/GDP!$B88*100000000000</f>
        <v>18521317174.289951</v>
      </c>
      <c r="C8" s="3">
        <f>+BOP!C16/GDP!$B88*100000000000</f>
        <v>15201041597.329765</v>
      </c>
      <c r="D8" s="3">
        <f>+BOP!D16/GDP!$B88*100000000000</f>
        <v>7836983179.2835951</v>
      </c>
      <c r="E8" s="3">
        <f>+BOP!E16/GDP!$B88*100000000000</f>
        <v>7193166115.9934425</v>
      </c>
      <c r="F8" s="3">
        <f>+BOP!F16/GDP!$B88*100000000000</f>
        <v>6642822184.2996197</v>
      </c>
      <c r="G8" s="3">
        <f>+BOP!G16/GDP!$B88*100000000000</f>
        <v>5944992509.2450628</v>
      </c>
      <c r="H8" s="3">
        <f>+BOP!H16/GDP!$B88*100000000000</f>
        <v>907664862.40654409</v>
      </c>
      <c r="I8" s="3">
        <f>+BOP!I16/GDP!$B88*100000000000</f>
        <v>2356881160.0787711</v>
      </c>
      <c r="J8" s="3">
        <f>+BOP!J16/GDP!$B88*100000000000</f>
        <v>5438540450.7267342</v>
      </c>
      <c r="K8" s="3">
        <f>+BOP!K16/GDP!$B88*100000000000</f>
        <v>711742031.24373507</v>
      </c>
      <c r="L8" s="3">
        <f>+BOP!L16/GDP!$B88*100000000000</f>
        <v>4314257820.3459682</v>
      </c>
      <c r="M8" s="3">
        <f>+BOP!M16/GDP!$B88*100000000000</f>
        <v>-345477306.79272842</v>
      </c>
      <c r="N8" s="3">
        <f>+BOP!N16/GDP!$B88*100000000000</f>
        <v>593599222.99411333</v>
      </c>
      <c r="O8" s="3">
        <f>+BOP!O16/GDP!$B88*100000000000</f>
        <v>996023619.00756919</v>
      </c>
      <c r="P8" s="3">
        <f>+BOP!P16/GDP!$B88*100000000000</f>
        <v>3720658597.3518543</v>
      </c>
      <c r="Q8" s="3">
        <f>+BOP!Q16/GDP!$B88*100000000000</f>
        <v>-1341500925.8002977</v>
      </c>
      <c r="R8" s="3">
        <f>+BOP!R16/GDP!$B88*100000000000</f>
        <v>388846425.78538096</v>
      </c>
      <c r="S8" s="3">
        <f>+BOP!S16/GDP!$B88*100000000000</f>
        <v>6123425980.806076</v>
      </c>
      <c r="T8" s="3">
        <f>+BOP!T16/GDP!$B88*100000000000</f>
        <v>34030985.86016687</v>
      </c>
      <c r="U8" s="3">
        <f>+BOP!U16/GDP!$B88*100000000000</f>
        <v>3212706017.6326737</v>
      </c>
      <c r="V8" s="3">
        <f>+BOP!V16/GDP!$B88*100000000000</f>
        <v>4452398666.4435968</v>
      </c>
      <c r="W8" s="3">
        <f t="shared" si="0"/>
        <v>-1239692648.8109231</v>
      </c>
    </row>
    <row r="9" spans="1:23" x14ac:dyDescent="0.2">
      <c r="A9" s="4">
        <v>42644</v>
      </c>
      <c r="B9" s="3">
        <f>+BOP!B17/GDP!$B89*100000000000</f>
        <v>18679743042.301174</v>
      </c>
      <c r="C9" s="3">
        <f>+BOP!C17/GDP!$B89*100000000000</f>
        <v>15652447367.718184</v>
      </c>
      <c r="D9" s="3">
        <f>+BOP!D17/GDP!$B89*100000000000</f>
        <v>7819463294.0833158</v>
      </c>
      <c r="E9" s="3">
        <f>+BOP!E17/GDP!$B89*100000000000</f>
        <v>7151296077.4957151</v>
      </c>
      <c r="F9" s="3">
        <f>+BOP!F17/GDP!$B89*100000000000</f>
        <v>7023645606.236371</v>
      </c>
      <c r="G9" s="3">
        <f>+BOP!G17/GDP!$B89*100000000000</f>
        <v>6276034322.4681711</v>
      </c>
      <c r="H9" s="3">
        <f>+BOP!H17/GDP!$B89*100000000000</f>
        <v>916680662.71553409</v>
      </c>
      <c r="I9" s="3">
        <f>+BOP!I17/GDP!$B89*100000000000</f>
        <v>2194645518.3025131</v>
      </c>
      <c r="J9" s="3">
        <f>+BOP!J17/GDP!$B89*100000000000</f>
        <v>5815337408.3226633</v>
      </c>
      <c r="K9" s="3">
        <f>+BOP!K17/GDP!$B89*100000000000</f>
        <v>3492615399.6447296</v>
      </c>
      <c r="L9" s="3">
        <f>+BOP!L17/GDP!$B89*100000000000</f>
        <v>789055490.96350384</v>
      </c>
      <c r="M9" s="3">
        <f>+BOP!M17/GDP!$B89*100000000000</f>
        <v>-2841275625.735425</v>
      </c>
      <c r="N9" s="3">
        <f>+BOP!N17/GDP!$B89*100000000000</f>
        <v>751431509.37258196</v>
      </c>
      <c r="O9" s="3">
        <f>+BOP!O17/GDP!$B89*100000000000</f>
        <v>1150697491.1526721</v>
      </c>
      <c r="P9" s="3">
        <f>+BOP!P17/GDP!$B89*100000000000</f>
        <v>37623981.590921931</v>
      </c>
      <c r="Q9" s="3">
        <f>+BOP!Q17/GDP!$B89*100000000000</f>
        <v>-3991973116.8880973</v>
      </c>
      <c r="R9" s="3">
        <f>+BOP!R17/GDP!$B89*100000000000</f>
        <v>4758848825.0373898</v>
      </c>
      <c r="S9" s="3">
        <f>+BOP!S17/GDP!$B89*100000000000</f>
        <v>5496340468.780427</v>
      </c>
      <c r="T9" s="3">
        <f>+BOP!T17/GDP!$B89*100000000000</f>
        <v>201695627.63359255</v>
      </c>
      <c r="U9" s="3">
        <f>+BOP!U17/GDP!$B89*100000000000</f>
        <v>3165105705.1364832</v>
      </c>
      <c r="V9" s="3">
        <f>+BOP!V17/GDP!$B89*100000000000</f>
        <v>2819982509.4196172</v>
      </c>
      <c r="W9" s="3">
        <f t="shared" si="0"/>
        <v>345123195.71686602</v>
      </c>
    </row>
    <row r="10" spans="1:23" x14ac:dyDescent="0.2">
      <c r="A10" s="4">
        <v>42736</v>
      </c>
      <c r="B10" s="3">
        <f>+BOP!B18/GDP!$B90*100000000000</f>
        <v>18960916375.525841</v>
      </c>
      <c r="C10" s="3">
        <f>+BOP!C18/GDP!$B90*100000000000</f>
        <v>16187847782.29731</v>
      </c>
      <c r="D10" s="3">
        <f>+BOP!D18/GDP!$B90*100000000000</f>
        <v>8092732754.9733238</v>
      </c>
      <c r="E10" s="3">
        <f>+BOP!E18/GDP!$B90*100000000000</f>
        <v>6887027930.5896549</v>
      </c>
      <c r="F10" s="3">
        <f>+BOP!F18/GDP!$B90*100000000000</f>
        <v>7088910332.9116669</v>
      </c>
      <c r="G10" s="3">
        <f>+BOP!G18/GDP!$B90*100000000000</f>
        <v>6706793133.5410442</v>
      </c>
      <c r="H10" s="3">
        <f>+BOP!H18/GDP!$B90*100000000000</f>
        <v>924653832.9690634</v>
      </c>
      <c r="I10" s="3">
        <f>+BOP!I18/GDP!$B90*100000000000</f>
        <v>2085863381.5738127</v>
      </c>
      <c r="J10" s="3">
        <f>+BOP!J18/GDP!$B90*100000000000</f>
        <v>6412633355.222702</v>
      </c>
      <c r="K10" s="3">
        <f>+BOP!K18/GDP!$B90*100000000000</f>
        <v>6834153930.5657253</v>
      </c>
      <c r="L10" s="3">
        <f>+BOP!L18/GDP!$B90*100000000000</f>
        <v>6707532459.4429731</v>
      </c>
      <c r="M10" s="3">
        <f>+BOP!M18/GDP!$B90*100000000000</f>
        <v>3680650069.6216416</v>
      </c>
      <c r="N10" s="3">
        <f>+BOP!N18/GDP!$B90*100000000000</f>
        <v>1427470450.3580518</v>
      </c>
      <c r="O10" s="3">
        <f>+BOP!O18/GDP!$B90*100000000000</f>
        <v>2262858716.82025</v>
      </c>
      <c r="P10" s="3">
        <f>+BOP!P18/GDP!$B90*100000000000</f>
        <v>5280062009.0849228</v>
      </c>
      <c r="Q10" s="3">
        <f>+BOP!Q18/GDP!$B90*100000000000</f>
        <v>1417791352.8013916</v>
      </c>
      <c r="R10" s="3">
        <f>+BOP!R18/GDP!$B90*100000000000</f>
        <v>634617170.39812303</v>
      </c>
      <c r="S10" s="3">
        <f>+BOP!S18/GDP!$B90*100000000000</f>
        <v>3384773006.16401</v>
      </c>
      <c r="T10" s="3">
        <f>+BOP!T18/GDP!$B90*100000000000</f>
        <v>64551456.978372902</v>
      </c>
      <c r="U10" s="3">
        <f>+BOP!U18/GDP!$B90*100000000000</f>
        <v>3199681068.3780742</v>
      </c>
      <c r="V10" s="3">
        <f>+BOP!V18/GDP!$B90*100000000000</f>
        <v>3065309219.6082015</v>
      </c>
      <c r="W10" s="3">
        <f t="shared" si="0"/>
        <v>134371848.76987267</v>
      </c>
    </row>
    <row r="11" spans="1:23" x14ac:dyDescent="0.2">
      <c r="A11" s="4">
        <v>42826</v>
      </c>
      <c r="B11" s="3">
        <f>+BOP!B19/GDP!$B91*100000000000</f>
        <v>19062893604.711792</v>
      </c>
      <c r="C11" s="3">
        <f>+BOP!C19/GDP!$B91*100000000000</f>
        <v>16036747765.441021</v>
      </c>
      <c r="D11" s="3">
        <f>+BOP!D19/GDP!$B91*100000000000</f>
        <v>8262116165.2279062</v>
      </c>
      <c r="E11" s="3">
        <f>+BOP!E19/GDP!$B91*100000000000</f>
        <v>8253568020.141819</v>
      </c>
      <c r="F11" s="3">
        <f>+BOP!F19/GDP!$B91*100000000000</f>
        <v>7103681720.3659678</v>
      </c>
      <c r="G11" s="3">
        <f>+BOP!G19/GDP!$B91*100000000000</f>
        <v>6781915969.7195654</v>
      </c>
      <c r="H11" s="3">
        <f>+BOP!H19/GDP!$B91*100000000000</f>
        <v>942193584.07114828</v>
      </c>
      <c r="I11" s="3">
        <f>+BOP!I19/GDP!$B91*100000000000</f>
        <v>2376645831.5495248</v>
      </c>
      <c r="J11" s="3">
        <f>+BOP!J19/GDP!$B91*100000000000</f>
        <v>4876360436.0876322</v>
      </c>
      <c r="K11" s="3">
        <f>+BOP!K19/GDP!$B91*100000000000</f>
        <v>4333666844.7022896</v>
      </c>
      <c r="L11" s="3">
        <f>+BOP!L19/GDP!$B91*100000000000</f>
        <v>6672585229.4060287</v>
      </c>
      <c r="M11" s="3">
        <f>+BOP!M19/GDP!$B91*100000000000</f>
        <v>4032374535.8284779</v>
      </c>
      <c r="N11" s="3">
        <f>+BOP!N19/GDP!$B91*100000000000</f>
        <v>2503942164.9253459</v>
      </c>
      <c r="O11" s="3">
        <f>+BOP!O19/GDP!$B91*100000000000</f>
        <v>5435464737.9827442</v>
      </c>
      <c r="P11" s="3">
        <f>+BOP!P19/GDP!$B91*100000000000</f>
        <v>4168643064.4806828</v>
      </c>
      <c r="Q11" s="3">
        <f>+BOP!Q19/GDP!$B91*100000000000</f>
        <v>-1403090202.1542668</v>
      </c>
      <c r="R11" s="3">
        <f>+BOP!R19/GDP!$B91*100000000000</f>
        <v>681439622.51453483</v>
      </c>
      <c r="S11" s="3">
        <f>+BOP!S19/GDP!$B91*100000000000</f>
        <v>1345267841.1907372</v>
      </c>
      <c r="T11" s="3">
        <f>+BOP!T19/GDP!$B91*100000000000</f>
        <v>9300231.0576093756</v>
      </c>
      <c r="U11" s="3">
        <f>+BOP!U19/GDP!$B91*100000000000</f>
        <v>1922011021.2764711</v>
      </c>
      <c r="V11" s="3">
        <f>+BOP!V19/GDP!$B91*100000000000</f>
        <v>2302310188.5475459</v>
      </c>
      <c r="W11" s="3">
        <f t="shared" si="0"/>
        <v>-380299167.27107477</v>
      </c>
    </row>
    <row r="12" spans="1:23" x14ac:dyDescent="0.2">
      <c r="A12" s="4">
        <v>42917</v>
      </c>
      <c r="B12" s="3">
        <f>+BOP!B20/GDP!$B92*100000000000</f>
        <v>19120130152.504311</v>
      </c>
      <c r="C12" s="3">
        <f>+BOP!C20/GDP!$B92*100000000000</f>
        <v>15781883609.964569</v>
      </c>
      <c r="D12" s="3">
        <f>+BOP!D20/GDP!$B92*100000000000</f>
        <v>8222727795.3188429</v>
      </c>
      <c r="E12" s="3">
        <f>+BOP!E20/GDP!$B92*100000000000</f>
        <v>7020885543.1079426</v>
      </c>
      <c r="F12" s="3">
        <f>+BOP!F20/GDP!$B92*100000000000</f>
        <v>7247577971.0201731</v>
      </c>
      <c r="G12" s="3">
        <f>+BOP!G20/GDP!$B92*100000000000</f>
        <v>6478418948.7598886</v>
      </c>
      <c r="H12" s="3">
        <f>+BOP!H20/GDP!$B92*100000000000</f>
        <v>954199708.91729105</v>
      </c>
      <c r="I12" s="3">
        <f>+BOP!I20/GDP!$B92*100000000000</f>
        <v>2139813146.3898938</v>
      </c>
      <c r="J12" s="3">
        <f>+BOP!J20/GDP!$B92*100000000000</f>
        <v>-3665302026.8927598</v>
      </c>
      <c r="K12" s="3">
        <f>+BOP!K20/GDP!$B92*100000000000</f>
        <v>-3622831759.8031473</v>
      </c>
      <c r="L12" s="3">
        <f>+BOP!L20/GDP!$B92*100000000000</f>
        <v>6273387106.2294388</v>
      </c>
      <c r="M12" s="3">
        <f>+BOP!M20/GDP!$B92*100000000000</f>
        <v>2017391815.630585</v>
      </c>
      <c r="N12" s="3">
        <f>+BOP!N20/GDP!$B92*100000000000</f>
        <v>1982921771.1282141</v>
      </c>
      <c r="O12" s="3">
        <f>+BOP!O20/GDP!$B92*100000000000</f>
        <v>3753462010.0666251</v>
      </c>
      <c r="P12" s="3">
        <f>+BOP!P20/GDP!$B92*100000000000</f>
        <v>4290465335.1012254</v>
      </c>
      <c r="Q12" s="3">
        <f>+BOP!Q20/GDP!$B92*100000000000</f>
        <v>-1736070194.4360399</v>
      </c>
      <c r="R12" s="3">
        <f>+BOP!R20/GDP!$B92*100000000000</f>
        <v>1101530278.0482724</v>
      </c>
      <c r="S12" s="3">
        <f>+BOP!S20/GDP!$B92*100000000000</f>
        <v>1404461751.4903648</v>
      </c>
      <c r="T12" s="3">
        <f>+BOP!T20/GDP!$B92*100000000000</f>
        <v>-219326834.67761096</v>
      </c>
      <c r="U12" s="3">
        <f>+BOP!U20/GDP!$B92*100000000000</f>
        <v>4123637879.3905425</v>
      </c>
      <c r="V12" s="3">
        <f>+BOP!V20/GDP!$B92*100000000000</f>
        <v>3245992057.5767159</v>
      </c>
      <c r="W12" s="3">
        <f t="shared" si="0"/>
        <v>877645821.81382656</v>
      </c>
    </row>
    <row r="13" spans="1:23" x14ac:dyDescent="0.2">
      <c r="A13" s="4">
        <v>43009</v>
      </c>
      <c r="B13" s="3">
        <f>+BOP!B21/GDP!$B93*100000000000</f>
        <v>19277831452.960979</v>
      </c>
      <c r="C13" s="3">
        <f>+BOP!C21/GDP!$B93*100000000000</f>
        <v>16138505976.899693</v>
      </c>
      <c r="D13" s="3">
        <f>+BOP!D21/GDP!$B93*100000000000</f>
        <v>8425781644.9274397</v>
      </c>
      <c r="E13" s="3">
        <f>+BOP!E21/GDP!$B93*100000000000</f>
        <v>6881309521.8206997</v>
      </c>
      <c r="F13" s="3">
        <f>+BOP!F21/GDP!$B93*100000000000</f>
        <v>7165891181.04</v>
      </c>
      <c r="G13" s="3">
        <f>+BOP!G21/GDP!$B93*100000000000</f>
        <v>6771360425.6788492</v>
      </c>
      <c r="H13" s="3">
        <f>+BOP!H21/GDP!$B93*100000000000</f>
        <v>967602544.8781544</v>
      </c>
      <c r="I13" s="3">
        <f>+BOP!I21/GDP!$B93*100000000000</f>
        <v>1983210107.541409</v>
      </c>
      <c r="J13" s="3">
        <f>+BOP!J21/GDP!$B93*100000000000</f>
        <v>3376296313.9532967</v>
      </c>
      <c r="K13" s="3">
        <f>+BOP!K21/GDP!$B93*100000000000</f>
        <v>2541703283.1684322</v>
      </c>
      <c r="L13" s="3">
        <f>+BOP!L21/GDP!$B93*100000000000</f>
        <v>3960595555.5288072</v>
      </c>
      <c r="M13" s="3">
        <f>+BOP!M21/GDP!$B93*100000000000</f>
        <v>1191063325.8439417</v>
      </c>
      <c r="N13" s="3">
        <f>+BOP!N21/GDP!$B93*100000000000</f>
        <v>1533483439.3756878</v>
      </c>
      <c r="O13" s="3">
        <f>+BOP!O21/GDP!$B93*100000000000</f>
        <v>3837568645.9821382</v>
      </c>
      <c r="P13" s="3">
        <f>+BOP!P21/GDP!$B93*100000000000</f>
        <v>2427112116.1531196</v>
      </c>
      <c r="Q13" s="3">
        <f>+BOP!Q21/GDP!$B93*100000000000</f>
        <v>-2646505320.1381965</v>
      </c>
      <c r="R13" s="3">
        <f>+BOP!R21/GDP!$B93*100000000000</f>
        <v>3722380059.9722033</v>
      </c>
      <c r="S13" s="3">
        <f>+BOP!S21/GDP!$B93*100000000000</f>
        <v>1766429099.981215</v>
      </c>
      <c r="T13" s="3">
        <f>+BOP!T21/GDP!$B93*100000000000</f>
        <v>100545249.43082424</v>
      </c>
      <c r="U13" s="3">
        <f>+BOP!U21/GDP!$B93*100000000000</f>
        <v>4062724250.6898885</v>
      </c>
      <c r="V13" s="3">
        <f>+BOP!V21/GDP!$B93*100000000000</f>
        <v>3507093612.8794293</v>
      </c>
      <c r="W13" s="3">
        <f t="shared" si="0"/>
        <v>555630637.81045914</v>
      </c>
    </row>
    <row r="14" spans="1:23" x14ac:dyDescent="0.2">
      <c r="A14" s="4">
        <v>43101</v>
      </c>
      <c r="B14" s="3">
        <f>+BOP!B22/GDP!$B94*100000000000</f>
        <v>18917348301.387558</v>
      </c>
      <c r="C14" s="3">
        <f>+BOP!C22/GDP!$B94*100000000000</f>
        <v>16169446644.037203</v>
      </c>
      <c r="D14" s="3">
        <f>+BOP!D22/GDP!$B94*100000000000</f>
        <v>8128308819.0369749</v>
      </c>
      <c r="E14" s="3">
        <f>+BOP!E22/GDP!$B94*100000000000</f>
        <v>6890594292.7695913</v>
      </c>
      <c r="F14" s="3">
        <f>+BOP!F22/GDP!$B94*100000000000</f>
        <v>7486871428.721406</v>
      </c>
      <c r="G14" s="3">
        <f>+BOP!G22/GDP!$B94*100000000000</f>
        <v>6850483588.1887341</v>
      </c>
      <c r="H14" s="3">
        <f>+BOP!H22/GDP!$B94*100000000000</f>
        <v>912440221.60880315</v>
      </c>
      <c r="I14" s="3">
        <f>+BOP!I22/GDP!$B94*100000000000</f>
        <v>2178669042.6284232</v>
      </c>
      <c r="J14" s="3">
        <f>+BOP!J22/GDP!$B94*100000000000</f>
        <v>459783499.89111626</v>
      </c>
      <c r="K14" s="3">
        <f>+BOP!K22/GDP!$B94*100000000000</f>
        <v>-3490856391.8175955</v>
      </c>
      <c r="L14" s="3">
        <f>+BOP!L22/GDP!$B94*100000000000</f>
        <v>7046176876.4008236</v>
      </c>
      <c r="M14" s="3">
        <f>+BOP!M22/GDP!$B94*100000000000</f>
        <v>5571584424.4623318</v>
      </c>
      <c r="N14" s="3">
        <f>+BOP!N22/GDP!$B94*100000000000</f>
        <v>2221048086.205143</v>
      </c>
      <c r="O14" s="3">
        <f>+BOP!O22/GDP!$B94*100000000000</f>
        <v>2008209734.9605942</v>
      </c>
      <c r="P14" s="3">
        <f>+BOP!P22/GDP!$B94*100000000000</f>
        <v>4825128790.1956816</v>
      </c>
      <c r="Q14" s="3">
        <f>+BOP!Q22/GDP!$B94*100000000000</f>
        <v>3563374689.5017381</v>
      </c>
      <c r="R14" s="3">
        <f>+BOP!R22/GDP!$B94*100000000000</f>
        <v>-2987205745.9603481</v>
      </c>
      <c r="S14" s="3">
        <f>+BOP!S22/GDP!$B94*100000000000</f>
        <v>205293027.85485521</v>
      </c>
      <c r="T14" s="3">
        <f>+BOP!T22/GDP!$B94*100000000000</f>
        <v>531484650.18019867</v>
      </c>
      <c r="U14" s="3">
        <f>+BOP!U22/GDP!$B94*100000000000</f>
        <v>3355771761.0382314</v>
      </c>
      <c r="V14" s="3">
        <f>+BOP!V22/GDP!$B94*100000000000</f>
        <v>4182424460.2118025</v>
      </c>
      <c r="W14" s="3">
        <f t="shared" si="0"/>
        <v>-826652699.17357111</v>
      </c>
    </row>
    <row r="15" spans="1:23" x14ac:dyDescent="0.2">
      <c r="A15" s="4">
        <v>43191</v>
      </c>
      <c r="B15" s="3">
        <f>+BOP!B23/GDP!$B95*100000000000</f>
        <v>19047901241.31477</v>
      </c>
      <c r="C15" s="3">
        <f>+BOP!C23/GDP!$B95*100000000000</f>
        <v>16398382029.840397</v>
      </c>
      <c r="D15" s="3">
        <f>+BOP!D23/GDP!$B95*100000000000</f>
        <v>8309306573.2385969</v>
      </c>
      <c r="E15" s="3">
        <f>+BOP!E23/GDP!$B95*100000000000</f>
        <v>7026598138.3267145</v>
      </c>
      <c r="F15" s="3">
        <f>+BOP!F23/GDP!$B95*100000000000</f>
        <v>8025145654.0320749</v>
      </c>
      <c r="G15" s="3">
        <f>+BOP!G23/GDP!$B95*100000000000</f>
        <v>7352767533.3469391</v>
      </c>
      <c r="H15" s="3">
        <f>+BOP!H23/GDP!$B95*100000000000</f>
        <v>944130161.72016501</v>
      </c>
      <c r="I15" s="3">
        <f>+BOP!I23/GDP!$B95*100000000000</f>
        <v>2097325840.6434307</v>
      </c>
      <c r="J15" s="3">
        <f>+BOP!J23/GDP!$B95*100000000000</f>
        <v>2963145366.3005371</v>
      </c>
      <c r="K15" s="3">
        <f>+BOP!K23/GDP!$B95*100000000000</f>
        <v>-592407578.51891685</v>
      </c>
      <c r="L15" s="3">
        <f>+BOP!L23/GDP!$B95*100000000000</f>
        <v>54410522.783339038</v>
      </c>
      <c r="M15" s="3">
        <f>+BOP!M23/GDP!$B95*100000000000</f>
        <v>-989130703.94681239</v>
      </c>
      <c r="N15" s="3">
        <f>+BOP!N23/GDP!$B95*100000000000</f>
        <v>462202533.18042827</v>
      </c>
      <c r="O15" s="3">
        <f>+BOP!O23/GDP!$B95*100000000000</f>
        <v>1611613726.2754495</v>
      </c>
      <c r="P15" s="3">
        <f>+BOP!P23/GDP!$B95*100000000000</f>
        <v>-407792010.39708924</v>
      </c>
      <c r="Q15" s="3">
        <f>+BOP!Q23/GDP!$B95*100000000000</f>
        <v>-2600744430.2222614</v>
      </c>
      <c r="R15" s="3">
        <f>+BOP!R23/GDP!$B95*100000000000</f>
        <v>4648245000.063838</v>
      </c>
      <c r="S15" s="3">
        <f>+BOP!S23/GDP!$B95*100000000000</f>
        <v>6907414561.8628016</v>
      </c>
      <c r="T15" s="3">
        <f>+BOP!T23/GDP!$B95*100000000000</f>
        <v>283706061.3319754</v>
      </c>
      <c r="U15" s="3">
        <f>+BOP!U23/GDP!$B95*100000000000</f>
        <v>3451410088.1481209</v>
      </c>
      <c r="V15" s="3">
        <f>+BOP!V23/GDP!$B95*100000000000</f>
        <v>3370932042.5580392</v>
      </c>
      <c r="W15" s="3">
        <f t="shared" si="0"/>
        <v>80478045.590081692</v>
      </c>
    </row>
    <row r="16" spans="1:23" x14ac:dyDescent="0.2">
      <c r="A16" s="4">
        <v>43282</v>
      </c>
      <c r="B16" s="3">
        <f>+BOP!B24/GDP!$B96*100000000000</f>
        <v>19221738311.960239</v>
      </c>
      <c r="C16" s="3">
        <f>+BOP!C24/GDP!$B96*100000000000</f>
        <v>16868511960.9501</v>
      </c>
      <c r="D16" s="3">
        <f>+BOP!D24/GDP!$B96*100000000000</f>
        <v>8488556268.2467146</v>
      </c>
      <c r="E16" s="3">
        <f>+BOP!E24/GDP!$B96*100000000000</f>
        <v>7395183503.8750639</v>
      </c>
      <c r="F16" s="3">
        <f>+BOP!F24/GDP!$B96*100000000000</f>
        <v>7842167435.1384935</v>
      </c>
      <c r="G16" s="3">
        <f>+BOP!G24/GDP!$B96*100000000000</f>
        <v>7145998670.2039623</v>
      </c>
      <c r="H16" s="3">
        <f>+BOP!H24/GDP!$B96*100000000000</f>
        <v>932578458.22082663</v>
      </c>
      <c r="I16" s="3">
        <f>+BOP!I24/GDP!$B96*100000000000</f>
        <v>2223587363.3050642</v>
      </c>
      <c r="J16" s="3">
        <f>+BOP!J24/GDP!$B96*100000000000</f>
        <v>-3773030160.4044662</v>
      </c>
      <c r="K16" s="3">
        <f>+BOP!K24/GDP!$B96*100000000000</f>
        <v>-2870728158.8728681</v>
      </c>
      <c r="L16" s="3">
        <f>+BOP!L24/GDP!$B96*100000000000</f>
        <v>2037711277.4138877</v>
      </c>
      <c r="M16" s="3">
        <f>+BOP!M24/GDP!$B96*100000000000</f>
        <v>-1160599267.1353827</v>
      </c>
      <c r="N16" s="3">
        <f>+BOP!N24/GDP!$B96*100000000000</f>
        <v>509518633.86457843</v>
      </c>
      <c r="O16" s="3">
        <f>+BOP!O24/GDP!$B96*100000000000</f>
        <v>-1826237381.6631753</v>
      </c>
      <c r="P16" s="3">
        <f>+BOP!P24/GDP!$B96*100000000000</f>
        <v>1528192643.5493095</v>
      </c>
      <c r="Q16" s="3">
        <f>+BOP!Q24/GDP!$B96*100000000000</f>
        <v>665638114.52779257</v>
      </c>
      <c r="R16" s="3">
        <f>+BOP!R24/GDP!$B96*100000000000</f>
        <v>1657723759.7792141</v>
      </c>
      <c r="S16" s="3">
        <f>+BOP!S24/GDP!$B96*100000000000</f>
        <v>2154842407.8574715</v>
      </c>
      <c r="T16" s="3">
        <f>+BOP!T24/GDP!$B96*100000000000</f>
        <v>-187310296.30988288</v>
      </c>
      <c r="U16" s="3">
        <f>+BOP!U24/GDP!$B96*100000000000</f>
        <v>2851758975.2320819</v>
      </c>
      <c r="V16" s="3">
        <f>+BOP!V24/GDP!$B96*100000000000</f>
        <v>2795384255.6847253</v>
      </c>
      <c r="W16" s="3">
        <f t="shared" si="0"/>
        <v>56374719.547356606</v>
      </c>
    </row>
    <row r="17" spans="1:23" x14ac:dyDescent="0.2">
      <c r="A17" s="4">
        <v>43374</v>
      </c>
      <c r="B17" s="3">
        <f>+BOP!B25/GDP!$B97*100000000000</f>
        <v>18978591372.326981</v>
      </c>
      <c r="C17" s="3">
        <f>+BOP!C25/GDP!$B97*100000000000</f>
        <v>16944876091.458109</v>
      </c>
      <c r="D17" s="3">
        <f>+BOP!D25/GDP!$B97*100000000000</f>
        <v>8499323216.2420301</v>
      </c>
      <c r="E17" s="3">
        <f>+BOP!E25/GDP!$B97*100000000000</f>
        <v>7544499746.1199741</v>
      </c>
      <c r="F17" s="3">
        <f>+BOP!F25/GDP!$B97*100000000000</f>
        <v>7590238142.4551764</v>
      </c>
      <c r="G17" s="3">
        <f>+BOP!G25/GDP!$B97*100000000000</f>
        <v>6740528967.7462301</v>
      </c>
      <c r="H17" s="3">
        <f>+BOP!H25/GDP!$B97*100000000000</f>
        <v>942382357.46717632</v>
      </c>
      <c r="I17" s="3">
        <f>+BOP!I25/GDP!$B97*100000000000</f>
        <v>2367891229.0525455</v>
      </c>
      <c r="J17" s="3">
        <f>+BOP!J25/GDP!$B97*100000000000</f>
        <v>-6326820070.2591505</v>
      </c>
      <c r="K17" s="3">
        <f>+BOP!K25/GDP!$B97*100000000000</f>
        <v>-3778965804.945735</v>
      </c>
      <c r="L17" s="3">
        <f>+BOP!L25/GDP!$B97*100000000000</f>
        <v>-1446072666.3814824</v>
      </c>
      <c r="M17" s="3">
        <f>+BOP!M25/GDP!$B97*100000000000</f>
        <v>-3315637178.0370607</v>
      </c>
      <c r="N17" s="3">
        <f>+BOP!N25/GDP!$B97*100000000000</f>
        <v>-1467476622.7561259</v>
      </c>
      <c r="O17" s="3">
        <f>+BOP!O25/GDP!$B97*100000000000</f>
        <v>1548948771.3493879</v>
      </c>
      <c r="P17" s="3">
        <f>+BOP!P25/GDP!$B97*100000000000</f>
        <v>21403956.374643639</v>
      </c>
      <c r="Q17" s="3">
        <f>+BOP!Q25/GDP!$B97*100000000000</f>
        <v>-4864585949.3864479</v>
      </c>
      <c r="R17" s="3">
        <f>+BOP!R25/GDP!$B97*100000000000</f>
        <v>2903367141.404016</v>
      </c>
      <c r="S17" s="3">
        <f>+BOP!S25/GDP!$B97*100000000000</f>
        <v>749455135.93569016</v>
      </c>
      <c r="T17" s="3">
        <f>+BOP!T25/GDP!$B97*100000000000</f>
        <v>237648780.00236285</v>
      </c>
      <c r="U17" s="3">
        <f>+BOP!U25/GDP!$B97*100000000000</f>
        <v>2412739054.1145048</v>
      </c>
      <c r="V17" s="3">
        <f>+BOP!V25/GDP!$B97*100000000000</f>
        <v>149473177.40385973</v>
      </c>
      <c r="W17" s="3">
        <f t="shared" si="0"/>
        <v>2263265876.7106452</v>
      </c>
    </row>
    <row r="18" spans="1:23" x14ac:dyDescent="0.2">
      <c r="A18" s="4">
        <v>43466</v>
      </c>
      <c r="B18" s="3">
        <f>+BOP!B26/GDP!$B98*100000000000</f>
        <v>19137477278.126373</v>
      </c>
      <c r="C18" s="3">
        <f>+BOP!C26/GDP!$B98*100000000000</f>
        <v>16632561133.245882</v>
      </c>
      <c r="D18" s="3">
        <f>+BOP!D26/GDP!$B98*100000000000</f>
        <v>8508671622.0059204</v>
      </c>
      <c r="E18" s="3">
        <f>+BOP!E26/GDP!$B98*100000000000</f>
        <v>7216500981.7658377</v>
      </c>
      <c r="F18" s="3">
        <f>+BOP!F26/GDP!$B98*100000000000</f>
        <v>7662688349.1356716</v>
      </c>
      <c r="G18" s="3">
        <f>+BOP!G26/GDP!$B98*100000000000</f>
        <v>6708705513.6107788</v>
      </c>
      <c r="H18" s="3">
        <f>+BOP!H26/GDP!$B98*100000000000</f>
        <v>984120160.37060499</v>
      </c>
      <c r="I18" s="3">
        <f>+BOP!I26/GDP!$B98*100000000000</f>
        <v>2371268431.8854561</v>
      </c>
      <c r="J18" s="3">
        <f>+BOP!J26/GDP!$B98*100000000000</f>
        <v>3526382044.521338</v>
      </c>
      <c r="K18" s="3">
        <f>+BOP!K26/GDP!$B98*100000000000</f>
        <v>-182629313.04730719</v>
      </c>
      <c r="L18" s="3">
        <f>+BOP!L26/GDP!$B98*100000000000</f>
        <v>2533892934.9837179</v>
      </c>
      <c r="M18" s="3">
        <f>+BOP!M26/GDP!$B98*100000000000</f>
        <v>5631163969.1272488</v>
      </c>
      <c r="N18" s="3">
        <f>+BOP!N26/GDP!$B98*100000000000</f>
        <v>-334726152.37442082</v>
      </c>
      <c r="O18" s="3">
        <f>+BOP!O26/GDP!$B98*100000000000</f>
        <v>973761805.86388612</v>
      </c>
      <c r="P18" s="3">
        <f>+BOP!P26/GDP!$B98*100000000000</f>
        <v>2868619087.358139</v>
      </c>
      <c r="Q18" s="3">
        <f>+BOP!Q26/GDP!$B98*100000000000</f>
        <v>4657402163.2633629</v>
      </c>
      <c r="R18" s="3">
        <f>+BOP!R26/GDP!$B98*100000000000</f>
        <v>-1009195861.6922545</v>
      </c>
      <c r="S18" s="3">
        <f>+BOP!S26/GDP!$B98*100000000000</f>
        <v>-2446909607.4427419</v>
      </c>
      <c r="T18" s="3">
        <f>+BOP!T26/GDP!$B98*100000000000</f>
        <v>225062022.03848559</v>
      </c>
      <c r="U18" s="3">
        <f>+BOP!U26/GDP!$B98*100000000000</f>
        <v>3363921349.1306162</v>
      </c>
      <c r="V18" s="3">
        <f>+BOP!V26/GDP!$B98*100000000000</f>
        <v>3904454296.8914227</v>
      </c>
      <c r="W18" s="3">
        <f t="shared" si="0"/>
        <v>-540532947.76080656</v>
      </c>
    </row>
    <row r="19" spans="1:23" x14ac:dyDescent="0.2">
      <c r="A19" s="4">
        <v>43556</v>
      </c>
      <c r="B19" s="3">
        <f>+BOP!B27/GDP!$B99*100000000000</f>
        <v>18762552412.057503</v>
      </c>
      <c r="C19" s="3">
        <f>+BOP!C27/GDP!$B99*100000000000</f>
        <v>16266209005.800095</v>
      </c>
      <c r="D19" s="3">
        <f>+BOP!D27/GDP!$B99*100000000000</f>
        <v>8730109305.5390835</v>
      </c>
      <c r="E19" s="3">
        <f>+BOP!E27/GDP!$B99*100000000000</f>
        <v>8897753265.1790581</v>
      </c>
      <c r="F19" s="3">
        <f>+BOP!F27/GDP!$B99*100000000000</f>
        <v>7710714103.6346149</v>
      </c>
      <c r="G19" s="3">
        <f>+BOP!G27/GDP!$B99*100000000000</f>
        <v>7205962843.1432886</v>
      </c>
      <c r="H19" s="3">
        <f>+BOP!H27/GDP!$B99*100000000000</f>
        <v>1007313319.5637077</v>
      </c>
      <c r="I19" s="3">
        <f>+BOP!I27/GDP!$B99*100000000000</f>
        <v>2150258068.2143278</v>
      </c>
      <c r="J19" s="3">
        <f>+BOP!J27/GDP!$B99*100000000000</f>
        <v>-1003328965.5200611</v>
      </c>
      <c r="K19" s="3">
        <f>+BOP!K27/GDP!$B99*100000000000</f>
        <v>1982542507.1751916</v>
      </c>
      <c r="L19" s="3">
        <f>+BOP!L27/GDP!$B99*100000000000</f>
        <v>2245513094.660409</v>
      </c>
      <c r="M19" s="3">
        <f>+BOP!M27/GDP!$B99*100000000000</f>
        <v>3852452975.4252071</v>
      </c>
      <c r="N19" s="3">
        <f>+BOP!N27/GDP!$B99*100000000000</f>
        <v>311629354.92588151</v>
      </c>
      <c r="O19" s="3">
        <f>+BOP!O27/GDP!$B99*100000000000</f>
        <v>1308435828.4638186</v>
      </c>
      <c r="P19" s="3">
        <f>+BOP!P27/GDP!$B99*100000000000</f>
        <v>1933883739.7345276</v>
      </c>
      <c r="Q19" s="3">
        <f>+BOP!Q27/GDP!$B99*100000000000</f>
        <v>2544017146.9613886</v>
      </c>
      <c r="R19" s="3">
        <f>+BOP!R27/GDP!$B99*100000000000</f>
        <v>8509130203.8933706</v>
      </c>
      <c r="S19" s="3">
        <f>+BOP!S27/GDP!$B99*100000000000</f>
        <v>4505584932.7880821</v>
      </c>
      <c r="T19" s="3">
        <f>+BOP!T27/GDP!$B99*100000000000</f>
        <v>139487558.22656026</v>
      </c>
      <c r="U19" s="3">
        <f>+BOP!U27/GDP!$B99*100000000000</f>
        <v>1690502656.4952121</v>
      </c>
      <c r="V19" s="3">
        <f>+BOP!V27/GDP!$B99*100000000000</f>
        <v>12184575.239773523</v>
      </c>
      <c r="W19" s="3">
        <f t="shared" si="0"/>
        <v>1678318081.2554386</v>
      </c>
    </row>
    <row r="20" spans="1:23" x14ac:dyDescent="0.2">
      <c r="A20" s="4">
        <v>43647</v>
      </c>
      <c r="B20" s="3">
        <f>+BOP!B28/GDP!$B100*100000000000</f>
        <v>18904560698.314568</v>
      </c>
      <c r="C20" s="3">
        <f>+BOP!C28/GDP!$B100*100000000000</f>
        <v>16259914165.927292</v>
      </c>
      <c r="D20" s="3">
        <f>+BOP!D28/GDP!$B100*100000000000</f>
        <v>8972199248.7403641</v>
      </c>
      <c r="E20" s="3">
        <f>+BOP!E28/GDP!$B100*100000000000</f>
        <v>7726738865.9569416</v>
      </c>
      <c r="F20" s="3">
        <f>+BOP!F28/GDP!$B100*100000000000</f>
        <v>7586998304.1340389</v>
      </c>
      <c r="G20" s="3">
        <f>+BOP!G28/GDP!$B100*100000000000</f>
        <v>6804587566.9592924</v>
      </c>
      <c r="H20" s="3">
        <f>+BOP!H28/GDP!$B100*100000000000</f>
        <v>1018791852.7343813</v>
      </c>
      <c r="I20" s="3">
        <f>+BOP!I28/GDP!$B100*100000000000</f>
        <v>2361712555.0808854</v>
      </c>
      <c r="J20" s="3">
        <f>+BOP!J28/GDP!$B100*100000000000</f>
        <v>6086481327.6964378</v>
      </c>
      <c r="K20" s="3">
        <f>+BOP!K28/GDP!$B100*100000000000</f>
        <v>2917371161.2001686</v>
      </c>
      <c r="L20" s="3">
        <f>+BOP!L28/GDP!$B100*100000000000</f>
        <v>5465365648.0212784</v>
      </c>
      <c r="M20" s="3">
        <f>+BOP!M28/GDP!$B100*100000000000</f>
        <v>7507481018.9781027</v>
      </c>
      <c r="N20" s="3">
        <f>+BOP!N28/GDP!$B100*100000000000</f>
        <v>-460918254.4601655</v>
      </c>
      <c r="O20" s="3">
        <f>+BOP!O28/GDP!$B100*100000000000</f>
        <v>4706711724.4941502</v>
      </c>
      <c r="P20" s="3">
        <f>+BOP!P28/GDP!$B100*100000000000</f>
        <v>5926283902.4814444</v>
      </c>
      <c r="Q20" s="3">
        <f>+BOP!Q28/GDP!$B100*100000000000</f>
        <v>2800769294.483953</v>
      </c>
      <c r="R20" s="3">
        <f>+BOP!R28/GDP!$B100*100000000000</f>
        <v>3891484862.0442977</v>
      </c>
      <c r="S20" s="3">
        <f>+BOP!S28/GDP!$B100*100000000000</f>
        <v>2321038168.3885217</v>
      </c>
      <c r="T20" s="3">
        <f>+BOP!T28/GDP!$B100*100000000000</f>
        <v>-165790935.74264652</v>
      </c>
      <c r="U20" s="3">
        <f>+BOP!U28/GDP!$B100*100000000000</f>
        <v>3329600229.0622463</v>
      </c>
      <c r="V20" s="3">
        <f>+BOP!V28/GDP!$B100*100000000000</f>
        <v>2658905416.9941688</v>
      </c>
      <c r="W20" s="3">
        <f t="shared" si="0"/>
        <v>670694812.06807756</v>
      </c>
    </row>
    <row r="21" spans="1:23" x14ac:dyDescent="0.2">
      <c r="A21" s="4">
        <v>43739</v>
      </c>
      <c r="B21" s="3">
        <f>+BOP!B29/GDP!$B101*100000000000</f>
        <v>18962567264.414494</v>
      </c>
      <c r="C21" s="3">
        <f>+BOP!C29/GDP!$B101*100000000000</f>
        <v>16202433925.320658</v>
      </c>
      <c r="D21" s="3">
        <f>+BOP!D29/GDP!$B101*100000000000</f>
        <v>8803540855.4267521</v>
      </c>
      <c r="E21" s="3">
        <f>+BOP!E29/GDP!$B101*100000000000</f>
        <v>9229140379.4804821</v>
      </c>
      <c r="F21" s="3">
        <f>+BOP!F29/GDP!$B101*100000000000</f>
        <v>6977956550.5851498</v>
      </c>
      <c r="G21" s="3">
        <f>+BOP!G29/GDP!$B101*100000000000</f>
        <v>6785575789.3922091</v>
      </c>
      <c r="H21" s="3">
        <f>+BOP!H29/GDP!$B101*100000000000</f>
        <v>1041742670.2721145</v>
      </c>
      <c r="I21" s="3">
        <f>+BOP!I29/GDP!$B101*100000000000</f>
        <v>2043707854.3012352</v>
      </c>
      <c r="J21" s="3">
        <f>+BOP!J29/GDP!$B101*100000000000</f>
        <v>-6627777723.7026434</v>
      </c>
      <c r="K21" s="3">
        <f>+BOP!K29/GDP!$B101*100000000000</f>
        <v>-5686574765.0575237</v>
      </c>
      <c r="L21" s="3">
        <f>+BOP!L29/GDP!$B101*100000000000</f>
        <v>4985982270.2704964</v>
      </c>
      <c r="M21" s="3">
        <f>+BOP!M29/GDP!$B101*100000000000</f>
        <v>1507149048.6882958</v>
      </c>
      <c r="N21" s="3">
        <f>+BOP!N29/GDP!$B101*100000000000</f>
        <v>2925498693.5102592</v>
      </c>
      <c r="O21" s="3">
        <f>+BOP!O29/GDP!$B101*100000000000</f>
        <v>3546510421.3098211</v>
      </c>
      <c r="P21" s="3">
        <f>+BOP!P29/GDP!$B101*100000000000</f>
        <v>2060483576.760237</v>
      </c>
      <c r="Q21" s="3">
        <f>+BOP!Q29/GDP!$B101*100000000000</f>
        <v>-2039361372.6215248</v>
      </c>
      <c r="R21" s="3">
        <f>+BOP!R29/GDP!$B101*100000000000</f>
        <v>-5734623989.2286215</v>
      </c>
      <c r="S21" s="3">
        <f>+BOP!S29/GDP!$B101*100000000000</f>
        <v>-6179766218.1431932</v>
      </c>
      <c r="T21" s="3">
        <f>+BOP!T29/GDP!$B101*100000000000</f>
        <v>-1497117.8068995501</v>
      </c>
      <c r="U21" s="3">
        <f>+BOP!U29/GDP!$B101*100000000000</f>
        <v>1524952655.32831</v>
      </c>
      <c r="V21" s="3">
        <f>+BOP!V29/GDP!$B101*100000000000</f>
        <v>514022067.12254685</v>
      </c>
      <c r="W21" s="3">
        <f t="shared" si="0"/>
        <v>1010930588.2057631</v>
      </c>
    </row>
    <row r="22" spans="1:23" x14ac:dyDescent="0.2">
      <c r="A22" s="4">
        <v>43831</v>
      </c>
      <c r="B22" s="3">
        <f>+BOP!B30/GDP!$B102*100000000000</f>
        <v>18823050920.387585</v>
      </c>
      <c r="C22" s="3">
        <f>+BOP!C30/GDP!$B102*100000000000</f>
        <v>16005773953.946762</v>
      </c>
      <c r="D22" s="3">
        <f>+BOP!D30/GDP!$B102*100000000000</f>
        <v>8922665189.9397373</v>
      </c>
      <c r="E22" s="3">
        <f>+BOP!E30/GDP!$B102*100000000000</f>
        <v>10213404567.00902</v>
      </c>
      <c r="F22" s="3">
        <f>+BOP!F30/GDP!$B102*100000000000</f>
        <v>6616806988.2919092</v>
      </c>
      <c r="G22" s="3">
        <f>+BOP!G30/GDP!$B102*100000000000</f>
        <v>6212489871.9275799</v>
      </c>
      <c r="H22" s="3">
        <f>+BOP!H30/GDP!$B102*100000000000</f>
        <v>1073380106.8726726</v>
      </c>
      <c r="I22" s="3">
        <f>+BOP!I30/GDP!$B102*100000000000</f>
        <v>2371146560.7495155</v>
      </c>
      <c r="J22" s="3">
        <f>+BOP!J30/GDP!$B102*100000000000</f>
        <v>-4492992247.8796482</v>
      </c>
      <c r="K22" s="3">
        <f>+BOP!K30/GDP!$B102*100000000000</f>
        <v>-2313935865.9362102</v>
      </c>
      <c r="L22" s="3">
        <f>+BOP!L30/GDP!$B102*100000000000</f>
        <v>-4203887427.2367682</v>
      </c>
      <c r="M22" s="3">
        <f>+BOP!M30/GDP!$B102*100000000000</f>
        <v>2890874936.1964593</v>
      </c>
      <c r="N22" s="3">
        <f>+BOP!N30/GDP!$B102*100000000000</f>
        <v>-1779042315.8612943</v>
      </c>
      <c r="O22" s="3">
        <f>+BOP!O30/GDP!$B102*100000000000</f>
        <v>-2933984189.0436087</v>
      </c>
      <c r="P22" s="3">
        <f>+BOP!P30/GDP!$B102*100000000000</f>
        <v>-2424845111.3754745</v>
      </c>
      <c r="Q22" s="3">
        <f>+BOP!Q30/GDP!$B102*100000000000</f>
        <v>5824859125.2400675</v>
      </c>
      <c r="R22" s="3">
        <f>+BOP!R30/GDP!$B102*100000000000</f>
        <v>18124987049.054268</v>
      </c>
      <c r="S22" s="3">
        <f>+BOP!S30/GDP!$B102*100000000000</f>
        <v>12118641919.809372</v>
      </c>
      <c r="T22" s="3">
        <f>+BOP!T30/GDP!$B102*100000000000</f>
        <v>289666062.36750305</v>
      </c>
      <c r="U22" s="3">
        <f>+BOP!U30/GDP!$B102*100000000000</f>
        <v>633088251.85902774</v>
      </c>
      <c r="V22" s="3">
        <f>+BOP!V30/GDP!$B102*100000000000</f>
        <v>-399234228.30366874</v>
      </c>
      <c r="W22" s="3">
        <f t="shared" si="0"/>
        <v>1032322480.1626965</v>
      </c>
    </row>
    <row r="23" spans="1:23" x14ac:dyDescent="0.2">
      <c r="A23" s="4">
        <v>43922</v>
      </c>
      <c r="B23" s="3">
        <f>+BOP!B31/GDP!$B103*100000000000</f>
        <v>16634538094.147636</v>
      </c>
      <c r="C23" s="3">
        <f>+BOP!C31/GDP!$B103*100000000000</f>
        <v>14429519542.066593</v>
      </c>
      <c r="D23" s="3">
        <f>+BOP!D31/GDP!$B103*100000000000</f>
        <v>7823433384.4889631</v>
      </c>
      <c r="E23" s="3">
        <f>+BOP!E31/GDP!$B103*100000000000</f>
        <v>7402124498.3584852</v>
      </c>
      <c r="F23" s="3">
        <f>+BOP!F31/GDP!$B103*100000000000</f>
        <v>6697960997.424675</v>
      </c>
      <c r="G23" s="3">
        <f>+BOP!G31/GDP!$B103*100000000000</f>
        <v>6260045661.2056484</v>
      </c>
      <c r="H23" s="3">
        <f>+BOP!H31/GDP!$B103*100000000000</f>
        <v>1111146571.0517364</v>
      </c>
      <c r="I23" s="3">
        <f>+BOP!I31/GDP!$B103*100000000000</f>
        <v>2681394859.6896806</v>
      </c>
      <c r="J23" s="3">
        <f>+BOP!J31/GDP!$B103*100000000000</f>
        <v>1387214012.3487005</v>
      </c>
      <c r="K23" s="3">
        <f>+BOP!K31/GDP!$B103*100000000000</f>
        <v>4351801861.4408789</v>
      </c>
      <c r="L23" s="3">
        <f>+BOP!L31/GDP!$B103*100000000000</f>
        <v>14038997349.649385</v>
      </c>
      <c r="M23" s="3">
        <f>+BOP!M31/GDP!$B103*100000000000</f>
        <v>8782628511.0240288</v>
      </c>
      <c r="N23" s="3">
        <f>+BOP!N31/GDP!$B103*100000000000</f>
        <v>3741117051.5843225</v>
      </c>
      <c r="O23" s="3">
        <f>+BOP!O31/GDP!$B103*100000000000</f>
        <v>4878358406.3108244</v>
      </c>
      <c r="P23" s="3">
        <f>+BOP!P31/GDP!$B103*100000000000</f>
        <v>10297880298.065062</v>
      </c>
      <c r="Q23" s="3">
        <f>+BOP!Q31/GDP!$B103*100000000000</f>
        <v>3904270104.7132049</v>
      </c>
      <c r="R23" s="3">
        <f>+BOP!R31/GDP!$B103*100000000000</f>
        <v>-12041820917.557915</v>
      </c>
      <c r="S23" s="3">
        <f>+BOP!S31/GDP!$B103*100000000000</f>
        <v>-8175643470.8695269</v>
      </c>
      <c r="T23" s="3">
        <f>+BOP!T31/GDP!$B103*100000000000</f>
        <v>184977076.3686673</v>
      </c>
      <c r="U23" s="3">
        <f>+BOP!U31/GDP!$B103*100000000000</f>
        <v>1494001951.0432594</v>
      </c>
      <c r="V23" s="3">
        <f>+BOP!V31/GDP!$B103*100000000000</f>
        <v>372912041.47132409</v>
      </c>
      <c r="W23" s="3">
        <f t="shared" si="0"/>
        <v>1121089909.5719352</v>
      </c>
    </row>
    <row r="24" spans="1:23" x14ac:dyDescent="0.2">
      <c r="A24" s="4">
        <v>44013</v>
      </c>
      <c r="B24" s="3">
        <f>+BOP!B32/GDP!$B104*100000000000</f>
        <v>17807088505.297596</v>
      </c>
      <c r="C24" s="3">
        <f>+BOP!C32/GDP!$B104*100000000000</f>
        <v>14656723972.760942</v>
      </c>
      <c r="D24" s="3">
        <f>+BOP!D32/GDP!$B104*100000000000</f>
        <v>7217699599.0088005</v>
      </c>
      <c r="E24" s="3">
        <f>+BOP!E32/GDP!$B104*100000000000</f>
        <v>7061255963.0739746</v>
      </c>
      <c r="F24" s="3">
        <f>+BOP!F32/GDP!$B104*100000000000</f>
        <v>6105872657.571475</v>
      </c>
      <c r="G24" s="3">
        <f>+BOP!G32/GDP!$B104*100000000000</f>
        <v>6203966881.0371141</v>
      </c>
      <c r="H24" s="3">
        <f>+BOP!H32/GDP!$B104*100000000000</f>
        <v>1044951124.2953714</v>
      </c>
      <c r="I24" s="3">
        <f>+BOP!I32/GDP!$B104*100000000000</f>
        <v>2193821608.9521704</v>
      </c>
      <c r="J24" s="3">
        <f>+BOP!J32/GDP!$B104*100000000000</f>
        <v>959618211.15736866</v>
      </c>
      <c r="K24" s="3">
        <f>+BOP!K32/GDP!$B104*100000000000</f>
        <v>-470860709.0852527</v>
      </c>
      <c r="L24" s="3">
        <f>+BOP!L32/GDP!$B104*100000000000</f>
        <v>3660515349.1511998</v>
      </c>
      <c r="M24" s="3">
        <f>+BOP!M32/GDP!$B104*100000000000</f>
        <v>3899261441.6101532</v>
      </c>
      <c r="N24" s="3">
        <f>+BOP!N32/GDP!$B104*100000000000</f>
        <v>3200944841.9376321</v>
      </c>
      <c r="O24" s="3">
        <f>+BOP!O32/GDP!$B104*100000000000</f>
        <v>2470277264.3453207</v>
      </c>
      <c r="P24" s="3">
        <f>+BOP!P32/GDP!$B104*100000000000</f>
        <v>459570507.21356821</v>
      </c>
      <c r="Q24" s="3">
        <f>+BOP!Q32/GDP!$B104*100000000000</f>
        <v>1428984177.264832</v>
      </c>
      <c r="R24" s="3">
        <f>+BOP!R32/GDP!$B104*100000000000</f>
        <v>2694466349.0368543</v>
      </c>
      <c r="S24" s="3">
        <f>+BOP!S32/GDP!$B104*100000000000</f>
        <v>-317668651.17569482</v>
      </c>
      <c r="T24" s="3">
        <f>+BOP!T32/GDP!$B104*100000000000</f>
        <v>-113093041.29581608</v>
      </c>
      <c r="U24" s="3">
        <f>+BOP!U32/GDP!$B104*100000000000</f>
        <v>2059846841.159775</v>
      </c>
      <c r="V24" s="3">
        <f>+BOP!V32/GDP!$B104*100000000000</f>
        <v>3137880762.9312797</v>
      </c>
      <c r="W24" s="3">
        <f t="shared" si="0"/>
        <v>-1078033921.7715046</v>
      </c>
    </row>
    <row r="25" spans="1:23" x14ac:dyDescent="0.2">
      <c r="A25" s="4">
        <v>44105</v>
      </c>
      <c r="B25" s="3">
        <f>+BOP!B33/GDP!$B105*100000000000</f>
        <v>18730629497.448154</v>
      </c>
      <c r="C25" s="3">
        <f>+BOP!C33/GDP!$B105*100000000000</f>
        <v>15298087130.027308</v>
      </c>
      <c r="D25" s="3">
        <f>+BOP!D33/GDP!$B105*100000000000</f>
        <v>8359090487.8456593</v>
      </c>
      <c r="E25" s="3">
        <f>+BOP!E33/GDP!$B105*100000000000</f>
        <v>7613484571.7916861</v>
      </c>
      <c r="F25" s="3">
        <f>+BOP!F33/GDP!$B105*100000000000</f>
        <v>6128756240.3275948</v>
      </c>
      <c r="G25" s="3">
        <f>+BOP!G33/GDP!$B105*100000000000</f>
        <v>5782029320.3282776</v>
      </c>
      <c r="H25" s="3">
        <f>+BOP!H33/GDP!$B105*100000000000</f>
        <v>1142600018.1070137</v>
      </c>
      <c r="I25" s="3">
        <f>+BOP!I33/GDP!$B105*100000000000</f>
        <v>2718702262.511126</v>
      </c>
      <c r="J25" s="3">
        <f>+BOP!J33/GDP!$B105*100000000000</f>
        <v>1649880365.5416346</v>
      </c>
      <c r="K25" s="3">
        <f>+BOP!K33/GDP!$B105*100000000000</f>
        <v>4685873542.1012964</v>
      </c>
      <c r="L25" s="3">
        <f>+BOP!L33/GDP!$B105*100000000000</f>
        <v>11440277250.529182</v>
      </c>
      <c r="M25" s="3">
        <f>+BOP!M33/GDP!$B105*100000000000</f>
        <v>-6390833372.7969084</v>
      </c>
      <c r="N25" s="3">
        <f>+BOP!N33/GDP!$B105*100000000000</f>
        <v>6522274651.3138266</v>
      </c>
      <c r="O25" s="3">
        <f>+BOP!O33/GDP!$B105*100000000000</f>
        <v>2756139465.7134275</v>
      </c>
      <c r="P25" s="3">
        <f>+BOP!P33/GDP!$B105*100000000000</f>
        <v>4918002599.2153559</v>
      </c>
      <c r="Q25" s="3">
        <f>+BOP!Q33/GDP!$B105*100000000000</f>
        <v>-9146972838.5103359</v>
      </c>
      <c r="R25" s="3">
        <f>+BOP!R33/GDP!$B105*100000000000</f>
        <v>628472392.30414152</v>
      </c>
      <c r="S25" s="3">
        <f>+BOP!S33/GDP!$B105*100000000000</f>
        <v>10248139366.531975</v>
      </c>
      <c r="T25" s="3">
        <f>+BOP!T33/GDP!$B105*100000000000</f>
        <v>102436640.31344751</v>
      </c>
      <c r="U25" s="3">
        <f>+BOP!U33/GDP!$B105*100000000000</f>
        <v>2948772959.0700283</v>
      </c>
      <c r="V25" s="3">
        <f>+BOP!V33/GDP!$B105*100000000000</f>
        <v>2720014032.4835544</v>
      </c>
      <c r="W25" s="3">
        <f t="shared" si="0"/>
        <v>228758926.58647394</v>
      </c>
    </row>
    <row r="26" spans="1:23" x14ac:dyDescent="0.2">
      <c r="A26" s="4">
        <v>44197</v>
      </c>
      <c r="B26" s="3">
        <f>+BOP!B34/GDP!$B106*100000000000</f>
        <v>19145411098.117138</v>
      </c>
      <c r="C26" s="3">
        <f>+BOP!C34/GDP!$B106*100000000000</f>
        <v>15991242572.413721</v>
      </c>
      <c r="D26" s="3">
        <f>+BOP!D34/GDP!$B106*100000000000</f>
        <v>8207610012.9002781</v>
      </c>
      <c r="E26" s="3">
        <f>+BOP!E34/GDP!$B106*100000000000</f>
        <v>7459999393.85151</v>
      </c>
      <c r="F26" s="3">
        <f>+BOP!F34/GDP!$B106*100000000000</f>
        <v>7332869806.7247066</v>
      </c>
      <c r="G26" s="3">
        <f>+BOP!G34/GDP!$B106*100000000000</f>
        <v>6311446942.7311373</v>
      </c>
      <c r="H26" s="3">
        <f>+BOP!H34/GDP!$B106*100000000000</f>
        <v>1290479580.5294156</v>
      </c>
      <c r="I26" s="3">
        <f>+BOP!I34/GDP!$B106*100000000000</f>
        <v>2827194617.8235426</v>
      </c>
      <c r="J26" s="3">
        <f>+BOP!J34/GDP!$B106*100000000000</f>
        <v>3733194472.7261376</v>
      </c>
      <c r="K26" s="3">
        <f>+BOP!K34/GDP!$B106*100000000000</f>
        <v>1099556277.3274345</v>
      </c>
      <c r="L26" s="3">
        <f>+BOP!L34/GDP!$B106*100000000000</f>
        <v>8831827531.4292774</v>
      </c>
      <c r="M26" s="3">
        <f>+BOP!M34/GDP!$B106*100000000000</f>
        <v>6815493379.6415825</v>
      </c>
      <c r="N26" s="3">
        <f>+BOP!N34/GDP!$B106*100000000000</f>
        <v>5363975513.5797548</v>
      </c>
      <c r="O26" s="3">
        <f>+BOP!O34/GDP!$B106*100000000000</f>
        <v>3557369398.6627736</v>
      </c>
      <c r="P26" s="3">
        <f>+BOP!P34/GDP!$B106*100000000000</f>
        <v>3467852017.8495231</v>
      </c>
      <c r="Q26" s="3">
        <f>+BOP!Q34/GDP!$B106*100000000000</f>
        <v>3258123980.9788094</v>
      </c>
      <c r="R26" s="3">
        <f>+BOP!R34/GDP!$B106*100000000000</f>
        <v>-2437992711.7795892</v>
      </c>
      <c r="S26" s="3">
        <f>+BOP!S34/GDP!$B106*100000000000</f>
        <v>620530254.2158699</v>
      </c>
      <c r="T26" s="3">
        <f>+BOP!T34/GDP!$B106*100000000000</f>
        <v>37517971.266415358</v>
      </c>
      <c r="U26" s="3">
        <f>+BOP!U34/GDP!$B106*100000000000</f>
        <v>3386486971.4516263</v>
      </c>
      <c r="V26" s="3">
        <f>+BOP!V34/GDP!$B106*100000000000</f>
        <v>3828338640.5974779</v>
      </c>
      <c r="W26" s="3">
        <f t="shared" si="0"/>
        <v>-441851669.14585161</v>
      </c>
    </row>
    <row r="27" spans="1:23" x14ac:dyDescent="0.2">
      <c r="A27" s="4">
        <v>44287</v>
      </c>
      <c r="B27" s="3">
        <f>+BOP!B35/GDP!$B107*100000000000</f>
        <v>19246476043.479572</v>
      </c>
      <c r="C27" s="3">
        <f>+BOP!C35/GDP!$B107*100000000000</f>
        <v>16426049490.226828</v>
      </c>
      <c r="D27" s="3">
        <f>+BOP!D35/GDP!$B107*100000000000</f>
        <v>8245221013.2551069</v>
      </c>
      <c r="E27" s="3">
        <f>+BOP!E35/GDP!$B107*100000000000</f>
        <v>7415962784.8980389</v>
      </c>
      <c r="F27" s="3">
        <f>+BOP!F35/GDP!$B107*100000000000</f>
        <v>6925100012.433177</v>
      </c>
      <c r="G27" s="3">
        <f>+BOP!G35/GDP!$B107*100000000000</f>
        <v>5988393254.9880075</v>
      </c>
      <c r="H27" s="3">
        <f>+BOP!H35/GDP!$B107*100000000000</f>
        <v>1177889175.8501861</v>
      </c>
      <c r="I27" s="3">
        <f>+BOP!I35/GDP!$B107*100000000000</f>
        <v>2472937887.9093647</v>
      </c>
      <c r="J27" s="3">
        <f>+BOP!J35/GDP!$B107*100000000000</f>
        <v>1631113469.1592026</v>
      </c>
      <c r="K27" s="3">
        <f>+BOP!K35/GDP!$B107*100000000000</f>
        <v>444570792.4851349</v>
      </c>
      <c r="L27" s="3">
        <f>+BOP!L35/GDP!$B107*100000000000</f>
        <v>7956484262.7627354</v>
      </c>
      <c r="M27" s="3">
        <f>+BOP!M35/GDP!$B107*100000000000</f>
        <v>3251086229.8819985</v>
      </c>
      <c r="N27" s="3">
        <f>+BOP!N35/GDP!$B107*100000000000</f>
        <v>3873401545.0604892</v>
      </c>
      <c r="O27" s="3">
        <f>+BOP!O35/GDP!$B107*100000000000</f>
        <v>4366323643.0910788</v>
      </c>
      <c r="P27" s="3">
        <f>+BOP!P35/GDP!$B107*100000000000</f>
        <v>4083082717.7022457</v>
      </c>
      <c r="Q27" s="3">
        <f>+BOP!Q35/GDP!$B107*100000000000</f>
        <v>-1115237413.2090805</v>
      </c>
      <c r="R27" s="3">
        <f>+BOP!R35/GDP!$B107*100000000000</f>
        <v>754399954.07039845</v>
      </c>
      <c r="S27" s="3">
        <f>+BOP!S35/GDP!$B107*100000000000</f>
        <v>2498766714.2857666</v>
      </c>
      <c r="T27" s="3">
        <f>+BOP!T35/GDP!$B107*100000000000</f>
        <v>298260582.05975771</v>
      </c>
      <c r="U27" s="3">
        <f>+BOP!U35/GDP!$B107*100000000000</f>
        <v>3291346044.6919985</v>
      </c>
      <c r="V27" s="3">
        <f>+BOP!V35/GDP!$B107*100000000000</f>
        <v>4199985161.789948</v>
      </c>
      <c r="W27" s="3">
        <f t="shared" si="0"/>
        <v>-908639117.0979495</v>
      </c>
    </row>
    <row r="28" spans="1:23" x14ac:dyDescent="0.2">
      <c r="A28" s="4">
        <v>44378</v>
      </c>
      <c r="B28" s="3">
        <f>+BOP!B36/GDP!$B108*100000000000</f>
        <v>19051191472.051205</v>
      </c>
      <c r="C28" s="3">
        <f>+BOP!C36/GDP!$B108*100000000000</f>
        <v>16689796162.415543</v>
      </c>
      <c r="D28" s="3">
        <f>+BOP!D36/GDP!$B108*100000000000</f>
        <v>8657357138.3453121</v>
      </c>
      <c r="E28" s="3">
        <f>+BOP!E36/GDP!$B108*100000000000</f>
        <v>7878729717.0972767</v>
      </c>
      <c r="F28" s="3">
        <f>+BOP!F36/GDP!$B108*100000000000</f>
        <v>6806269605.324708</v>
      </c>
      <c r="G28" s="3">
        <f>+BOP!G36/GDP!$B108*100000000000</f>
        <v>6018520340.8045607</v>
      </c>
      <c r="H28" s="3">
        <f>+BOP!H36/GDP!$B108*100000000000</f>
        <v>1308831437.520653</v>
      </c>
      <c r="I28" s="3">
        <f>+BOP!I36/GDP!$B108*100000000000</f>
        <v>2542210861.153862</v>
      </c>
      <c r="J28" s="3">
        <f>+BOP!J36/GDP!$B108*100000000000</f>
        <v>4996925845.750536</v>
      </c>
      <c r="K28" s="3">
        <f>+BOP!K36/GDP!$B108*100000000000</f>
        <v>383896849.59452468</v>
      </c>
      <c r="L28" s="3">
        <f>+BOP!L36/GDP!$B108*100000000000</f>
        <v>4352659332.8296328</v>
      </c>
      <c r="M28" s="3">
        <f>+BOP!M36/GDP!$B108*100000000000</f>
        <v>4617342735.8294821</v>
      </c>
      <c r="N28" s="3">
        <f>+BOP!N36/GDP!$B108*100000000000</f>
        <v>1714712852.1835911</v>
      </c>
      <c r="O28" s="3">
        <f>+BOP!O36/GDP!$B108*100000000000</f>
        <v>5428021565.2870626</v>
      </c>
      <c r="P28" s="3">
        <f>+BOP!P36/GDP!$B108*100000000000</f>
        <v>2637946480.6460414</v>
      </c>
      <c r="Q28" s="3">
        <f>+BOP!Q36/GDP!$B108*100000000000</f>
        <v>-810678829.4575808</v>
      </c>
      <c r="R28" s="3">
        <f>+BOP!R36/GDP!$B108*100000000000</f>
        <v>2560367783.2278228</v>
      </c>
      <c r="S28" s="3">
        <f>+BOP!S36/GDP!$B108*100000000000</f>
        <v>9168635610.1889915</v>
      </c>
      <c r="T28" s="3">
        <f>+BOP!T36/GDP!$B108*100000000000</f>
        <v>3635143713.2990599</v>
      </c>
      <c r="U28" s="3">
        <f>+BOP!U36/GDP!$B108*100000000000</f>
        <v>2694392571.7706313</v>
      </c>
      <c r="V28" s="3">
        <f>+BOP!V36/GDP!$B108*100000000000</f>
        <v>2543046393.0713005</v>
      </c>
      <c r="W28" s="3">
        <f t="shared" si="0"/>
        <v>151346178.69933081</v>
      </c>
    </row>
    <row r="29" spans="1:23" x14ac:dyDescent="0.2">
      <c r="A29" s="4">
        <v>44470</v>
      </c>
      <c r="B29" s="3">
        <f>+BOP!B37/GDP!$B109*100000000000</f>
        <v>19289823383.508884</v>
      </c>
      <c r="C29" s="3">
        <f>+BOP!C37/GDP!$B109*100000000000</f>
        <v>18395100688.530739</v>
      </c>
      <c r="D29" s="3">
        <f>+BOP!D37/GDP!$B109*100000000000</f>
        <v>9399087125.6438313</v>
      </c>
      <c r="E29" s="3">
        <f>+BOP!E37/GDP!$B109*100000000000</f>
        <v>8205096542.5576591</v>
      </c>
      <c r="F29" s="3">
        <f>+BOP!F37/GDP!$B109*100000000000</f>
        <v>7123887831.3789454</v>
      </c>
      <c r="G29" s="3">
        <f>+BOP!G37/GDP!$B109*100000000000</f>
        <v>6403229174.7012014</v>
      </c>
      <c r="H29" s="3">
        <f>+BOP!H37/GDP!$B109*100000000000</f>
        <v>1245692620.9159377</v>
      </c>
      <c r="I29" s="3">
        <f>+BOP!I37/GDP!$B109*100000000000</f>
        <v>2555040214.4673491</v>
      </c>
      <c r="J29" s="3">
        <f>+BOP!J37/GDP!$B109*100000000000</f>
        <v>3622756941.9584618</v>
      </c>
      <c r="K29" s="3">
        <f>+BOP!K37/GDP!$B109*100000000000</f>
        <v>-1477485455.8251412</v>
      </c>
      <c r="L29" s="3">
        <f>+BOP!L37/GDP!$B109*100000000000</f>
        <v>4745462268.6406612</v>
      </c>
      <c r="M29" s="3">
        <f>+BOP!M37/GDP!$B109*100000000000</f>
        <v>3229324917.6170254</v>
      </c>
      <c r="N29" s="3">
        <f>+BOP!N37/GDP!$B109*100000000000</f>
        <v>995085654.62658584</v>
      </c>
      <c r="O29" s="3">
        <f>+BOP!O37/GDP!$B109*100000000000</f>
        <v>7799355872.0087471</v>
      </c>
      <c r="P29" s="3">
        <f>+BOP!P37/GDP!$B109*100000000000</f>
        <v>3750376614.0140753</v>
      </c>
      <c r="Q29" s="3">
        <f>+BOP!Q37/GDP!$B109*100000000000</f>
        <v>-4570030954.3917208</v>
      </c>
      <c r="R29" s="3">
        <f>+BOP!R37/GDP!$B109*100000000000</f>
        <v>7910026074.1690798</v>
      </c>
      <c r="S29" s="3">
        <f>+BOP!S37/GDP!$B109*100000000000</f>
        <v>12223634679.203402</v>
      </c>
      <c r="T29" s="3">
        <f>+BOP!T37/GDP!$B109*100000000000</f>
        <v>118941361.52540325</v>
      </c>
      <c r="U29" s="3">
        <f>+BOP!U37/GDP!$B109*100000000000</f>
        <v>1500021275.5495131</v>
      </c>
      <c r="V29" s="3">
        <f>+BOP!V37/GDP!$B109*100000000000</f>
        <v>1416410540.1608922</v>
      </c>
      <c r="W29" s="3">
        <f t="shared" si="0"/>
        <v>83610735.388620853</v>
      </c>
    </row>
    <row r="30" spans="1:23" x14ac:dyDescent="0.2">
      <c r="A30" s="4">
        <v>44562</v>
      </c>
      <c r="B30" s="3">
        <f>+BOP!B38/GDP!$B110*100000000000</f>
        <v>20169734356.579067</v>
      </c>
      <c r="C30" s="3">
        <f>+BOP!C38/GDP!$B110*100000000000</f>
        <v>19948225523.519623</v>
      </c>
      <c r="D30" s="3">
        <f>+BOP!D38/GDP!$B110*100000000000</f>
        <v>9701714780.4880238</v>
      </c>
      <c r="E30" s="3">
        <f>+BOP!E38/GDP!$B110*100000000000</f>
        <v>8269325547.637701</v>
      </c>
      <c r="F30" s="3">
        <f>+BOP!F38/GDP!$B110*100000000000</f>
        <v>7428910836.5078821</v>
      </c>
      <c r="G30" s="3">
        <f>+BOP!G38/GDP!$B110*100000000000</f>
        <v>6852830279.125577</v>
      </c>
      <c r="H30" s="3">
        <f>+BOP!H38/GDP!$B110*100000000000</f>
        <v>1200789754.7595756</v>
      </c>
      <c r="I30" s="3">
        <f>+BOP!I38/GDP!$B110*100000000000</f>
        <v>2446340268.6544356</v>
      </c>
      <c r="J30" s="3">
        <f>+BOP!J38/GDP!$B110*100000000000</f>
        <v>1598623439.4259956</v>
      </c>
      <c r="K30" s="3">
        <f>+BOP!K38/GDP!$B110*100000000000</f>
        <v>170792210.71584827</v>
      </c>
      <c r="L30" s="3">
        <f>+BOP!L38/GDP!$B110*100000000000</f>
        <v>-522253797.09953874</v>
      </c>
      <c r="M30" s="3">
        <f>+BOP!M38/GDP!$B110*100000000000</f>
        <v>1662376844.2466397</v>
      </c>
      <c r="N30" s="3">
        <f>+BOP!N38/GDP!$B110*100000000000</f>
        <v>-470973666.35258234</v>
      </c>
      <c r="O30" s="3">
        <f>+BOP!O38/GDP!$B110*100000000000</f>
        <v>-1907036037.8039663</v>
      </c>
      <c r="P30" s="3">
        <f>+BOP!P38/GDP!$B110*100000000000</f>
        <v>-51280130.746956401</v>
      </c>
      <c r="Q30" s="3">
        <f>+BOP!Q38/GDP!$B110*100000000000</f>
        <v>3569412882.0506058</v>
      </c>
      <c r="R30" s="3">
        <f>+BOP!R38/GDP!$B110*100000000000</f>
        <v>2757730590.078454</v>
      </c>
      <c r="S30" s="3">
        <f>+BOP!S38/GDP!$B110*100000000000</f>
        <v>3184952491.8193874</v>
      </c>
      <c r="T30" s="3">
        <f>+BOP!T38/GDP!$B110*100000000000</f>
        <v>103322529.07507674</v>
      </c>
      <c r="U30" s="3">
        <f>+BOP!U38/GDP!$B110*100000000000</f>
        <v>984431105.4319607</v>
      </c>
      <c r="V30" s="3">
        <f>+BOP!V38/GDP!$B110*100000000000</f>
        <v>253841822.7994481</v>
      </c>
      <c r="W30" s="3">
        <f t="shared" si="0"/>
        <v>730589282.63251257</v>
      </c>
    </row>
    <row r="31" spans="1:23" x14ac:dyDescent="0.2">
      <c r="A31" s="4">
        <v>44652</v>
      </c>
      <c r="B31" s="3">
        <f>+BOP!B39/GDP!$B111*100000000000</f>
        <v>20829853183.995644</v>
      </c>
      <c r="C31" s="3">
        <f>+BOP!C39/GDP!$B111*100000000000</f>
        <v>21386845255.503143</v>
      </c>
      <c r="D31" s="3">
        <f>+BOP!D39/GDP!$B111*100000000000</f>
        <v>9781244124.1771641</v>
      </c>
      <c r="E31" s="3">
        <f>+BOP!E39/GDP!$B111*100000000000</f>
        <v>8574924679.467906</v>
      </c>
      <c r="F31" s="3">
        <f>+BOP!F39/GDP!$B111*100000000000</f>
        <v>7945576203.9038496</v>
      </c>
      <c r="G31" s="3">
        <f>+BOP!G39/GDP!$B111*100000000000</f>
        <v>7599619488.6798468</v>
      </c>
      <c r="H31" s="3">
        <f>+BOP!H39/GDP!$B111*100000000000</f>
        <v>1263484142.5749986</v>
      </c>
      <c r="I31" s="3">
        <f>+BOP!I39/GDP!$B111*100000000000</f>
        <v>2675016287.3042336</v>
      </c>
      <c r="J31" s="3">
        <f>+BOP!J39/GDP!$B111*100000000000</f>
        <v>5540565910.1504593</v>
      </c>
      <c r="K31" s="3">
        <f>+BOP!K39/GDP!$B111*100000000000</f>
        <v>811072009.69877946</v>
      </c>
      <c r="L31" s="3">
        <f>+BOP!L39/GDP!$B111*100000000000</f>
        <v>-2866468745.2425084</v>
      </c>
      <c r="M31" s="3">
        <f>+BOP!M39/GDP!$B111*100000000000</f>
        <v>-2423624203.1247573</v>
      </c>
      <c r="N31" s="3">
        <f>+BOP!N39/GDP!$B111*100000000000</f>
        <v>-1504219445.7945902</v>
      </c>
      <c r="O31" s="3">
        <f>+BOP!O39/GDP!$B111*100000000000</f>
        <v>-57648697.00099469</v>
      </c>
      <c r="P31" s="3">
        <f>+BOP!P39/GDP!$B111*100000000000</f>
        <v>-1362249299.4479184</v>
      </c>
      <c r="Q31" s="3">
        <f>+BOP!Q39/GDP!$B111*100000000000</f>
        <v>-2365975506.1237621</v>
      </c>
      <c r="R31" s="3">
        <f>+BOP!R39/GDP!$B111*100000000000</f>
        <v>272005882.23196876</v>
      </c>
      <c r="S31" s="3">
        <f>+BOP!S39/GDP!$B111*100000000000</f>
        <v>4533673045.3503084</v>
      </c>
      <c r="T31" s="3">
        <f>+BOP!T39/GDP!$B111*100000000000</f>
        <v>120374484.28989582</v>
      </c>
      <c r="U31" s="3">
        <f>+BOP!U39/GDP!$B111*100000000000</f>
        <v>-416245122.9753803</v>
      </c>
      <c r="V31" s="3">
        <f>+BOP!V39/GDP!$B111*100000000000</f>
        <v>1295777446.5229266</v>
      </c>
      <c r="W31" s="3">
        <f t="shared" si="0"/>
        <v>-1712022569.4983068</v>
      </c>
    </row>
    <row r="32" spans="1:23" x14ac:dyDescent="0.2">
      <c r="A32" s="4">
        <v>44743</v>
      </c>
      <c r="B32" s="3">
        <f>+BOP!B40/GDP!$B112*100000000000</f>
        <v>21451723104.367165</v>
      </c>
      <c r="C32" s="3">
        <f>+BOP!C40/GDP!$B112*100000000000</f>
        <v>22592014052.665714</v>
      </c>
      <c r="D32" s="3">
        <f>+BOP!D40/GDP!$B112*100000000000</f>
        <v>9901438631.5008945</v>
      </c>
      <c r="E32" s="3">
        <f>+BOP!E40/GDP!$B112*100000000000</f>
        <v>9031605779.4437141</v>
      </c>
      <c r="F32" s="3">
        <f>+BOP!F40/GDP!$B112*100000000000</f>
        <v>7591246765.9970045</v>
      </c>
      <c r="G32" s="3">
        <f>+BOP!G40/GDP!$B112*100000000000</f>
        <v>7532145071.9474363</v>
      </c>
      <c r="H32" s="3">
        <f>+BOP!H40/GDP!$B112*100000000000</f>
        <v>1277958413.552835</v>
      </c>
      <c r="I32" s="3">
        <f>+BOP!I40/GDP!$B112*100000000000</f>
        <v>2617213240.7751913</v>
      </c>
      <c r="J32" s="3">
        <f>+BOP!J40/GDP!$B112*100000000000</f>
        <v>1808116241.0270877</v>
      </c>
      <c r="K32" s="3">
        <f>+BOP!K40/GDP!$B112*100000000000</f>
        <v>1260935650.8131638</v>
      </c>
      <c r="L32" s="3">
        <f>+BOP!L40/GDP!$B112*100000000000</f>
        <v>-4666784314.4052086</v>
      </c>
      <c r="M32" s="3">
        <f>+BOP!M40/GDP!$B112*100000000000</f>
        <v>61535785.191802777</v>
      </c>
      <c r="N32" s="3">
        <f>+BOP!N40/GDP!$B112*100000000000</f>
        <v>-2776438563.006031</v>
      </c>
      <c r="O32" s="3">
        <f>+BOP!O40/GDP!$B112*100000000000</f>
        <v>-243570617.90124643</v>
      </c>
      <c r="P32" s="3">
        <f>+BOP!P40/GDP!$B112*100000000000</f>
        <v>-1890345751.3991771</v>
      </c>
      <c r="Q32" s="3">
        <f>+BOP!Q40/GDP!$B112*100000000000</f>
        <v>305106403.09304923</v>
      </c>
      <c r="R32" s="3">
        <f>+BOP!R40/GDP!$B112*100000000000</f>
        <v>834123886.41763008</v>
      </c>
      <c r="S32" s="3">
        <f>+BOP!S40/GDP!$B112*100000000000</f>
        <v>-745602694.7582252</v>
      </c>
      <c r="T32" s="3">
        <f>+BOP!T40/GDP!$B112*100000000000</f>
        <v>15696265.774007445</v>
      </c>
      <c r="U32" s="3">
        <f>+BOP!U40/GDP!$B112*100000000000</f>
        <v>-1550608345.4199128</v>
      </c>
      <c r="V32" s="3">
        <f>+BOP!V40/GDP!$B112*100000000000</f>
        <v>-622658790.80412757</v>
      </c>
      <c r="W32" s="3">
        <f t="shared" si="0"/>
        <v>-927949554.61578524</v>
      </c>
    </row>
    <row r="33" spans="1:23" x14ac:dyDescent="0.2">
      <c r="A33" s="4">
        <v>44835</v>
      </c>
      <c r="B33" s="3">
        <f>+BOP!B41/GDP!$B113*100000000000</f>
        <v>21006052208.315533</v>
      </c>
      <c r="C33" s="3">
        <f>+BOP!C41/GDP!$B113*100000000000</f>
        <v>21001690653.896004</v>
      </c>
      <c r="D33" s="3">
        <f>+BOP!D41/GDP!$B113*100000000000</f>
        <v>9689391138.3170528</v>
      </c>
      <c r="E33" s="3">
        <f>+BOP!E41/GDP!$B113*100000000000</f>
        <v>8406214473.9795656</v>
      </c>
      <c r="F33" s="3">
        <f>+BOP!F41/GDP!$B113*100000000000</f>
        <v>8477178831.1984539</v>
      </c>
      <c r="G33" s="3">
        <f>+BOP!G41/GDP!$B113*100000000000</f>
        <v>8609315261.9783783</v>
      </c>
      <c r="H33" s="3">
        <f>+BOP!H41/GDP!$B113*100000000000</f>
        <v>1212659210.8788366</v>
      </c>
      <c r="I33" s="3">
        <f>+BOP!I41/GDP!$B113*100000000000</f>
        <v>2384511582.840344</v>
      </c>
      <c r="J33" s="3">
        <f>+BOP!J41/GDP!$B113*100000000000</f>
        <v>-4430075038.1130838</v>
      </c>
      <c r="K33" s="3">
        <f>+BOP!K41/GDP!$B113*100000000000</f>
        <v>-5094402776.0523396</v>
      </c>
      <c r="L33" s="3">
        <f>+BOP!L41/GDP!$B113*100000000000</f>
        <v>3500614124.9647002</v>
      </c>
      <c r="M33" s="3">
        <f>+BOP!M41/GDP!$B113*100000000000</f>
        <v>3526387460.8082376</v>
      </c>
      <c r="N33" s="3">
        <f>+BOP!N41/GDP!$B113*100000000000</f>
        <v>221966915.09235862</v>
      </c>
      <c r="O33" s="3">
        <f>+BOP!O41/GDP!$B113*100000000000</f>
        <v>4029329558.3730979</v>
      </c>
      <c r="P33" s="3">
        <f>+BOP!P41/GDP!$B113*100000000000</f>
        <v>3278647209.8723416</v>
      </c>
      <c r="Q33" s="3">
        <f>+BOP!Q41/GDP!$B113*100000000000</f>
        <v>-502942097.564861</v>
      </c>
      <c r="R33" s="3">
        <f>+BOP!R41/GDP!$B113*100000000000</f>
        <v>-4925959412.7359304</v>
      </c>
      <c r="S33" s="3">
        <f>+BOP!S41/GDP!$B113*100000000000</f>
        <v>-5943743000.1214552</v>
      </c>
      <c r="T33" s="3">
        <f>+BOP!T41/GDP!$B113*100000000000</f>
        <v>289837456.92129189</v>
      </c>
      <c r="U33" s="3">
        <f>+BOP!U41/GDP!$B113*100000000000</f>
        <v>-16450583.984417427</v>
      </c>
      <c r="V33" s="3">
        <f>+BOP!V41/GDP!$B113*100000000000</f>
        <v>341628251.46455449</v>
      </c>
      <c r="W33" s="3">
        <f t="shared" si="0"/>
        <v>-358078835.44897193</v>
      </c>
    </row>
    <row r="34" spans="1:23" x14ac:dyDescent="0.2">
      <c r="A34" s="4">
        <v>44927</v>
      </c>
      <c r="B34" s="3">
        <f>+BOP!B42/GDP!$B114*100000000000</f>
        <v>19829386806.359489</v>
      </c>
      <c r="C34" s="3">
        <f>+BOP!C42/GDP!$B114*100000000000</f>
        <v>18660230754.381821</v>
      </c>
      <c r="D34" s="3">
        <f>+BOP!D42/GDP!$B114*100000000000</f>
        <v>9443371773.9175186</v>
      </c>
      <c r="E34" s="3">
        <f>+BOP!E42/GDP!$B114*100000000000</f>
        <v>8695968534.0780106</v>
      </c>
      <c r="F34" s="3">
        <f>+BOP!F42/GDP!$B114*100000000000</f>
        <v>8249440322.1101341</v>
      </c>
      <c r="G34" s="3">
        <f>+BOP!G42/GDP!$B114*100000000000</f>
        <v>8204690483.7960901</v>
      </c>
      <c r="H34" s="3">
        <f>+BOP!H42/GDP!$B114*100000000000</f>
        <v>1260950876.4082866</v>
      </c>
      <c r="I34" s="3">
        <f>+BOP!I42/GDP!$B114*100000000000</f>
        <v>2327374116.9640584</v>
      </c>
      <c r="J34" s="3">
        <f>+BOP!J42/GDP!$B114*100000000000</f>
        <v>-898448526.70168304</v>
      </c>
      <c r="K34" s="3">
        <f>+BOP!K42/GDP!$B114*100000000000</f>
        <v>-324574688.77857614</v>
      </c>
      <c r="L34" s="3">
        <f>+BOP!L42/GDP!$B114*100000000000</f>
        <v>1958221213.8848236</v>
      </c>
      <c r="M34" s="3">
        <f>+BOP!M42/GDP!$B114*100000000000</f>
        <v>4920248048.9303331</v>
      </c>
      <c r="N34" s="3">
        <f>+BOP!N42/GDP!$B114*100000000000</f>
        <v>995847445.62800395</v>
      </c>
      <c r="O34" s="3">
        <f>+BOP!O42/GDP!$B114*100000000000</f>
        <v>920786687.96534264</v>
      </c>
      <c r="P34" s="3">
        <f>+BOP!P42/GDP!$B114*100000000000</f>
        <v>962373768.25681973</v>
      </c>
      <c r="Q34" s="3">
        <f>+BOP!Q42/GDP!$B114*100000000000</f>
        <v>3999461360.9649911</v>
      </c>
      <c r="R34" s="3">
        <f>+BOP!R42/GDP!$B114*100000000000</f>
        <v>2289374310.6605096</v>
      </c>
      <c r="S34" s="3">
        <f>+BOP!S42/GDP!$B114*100000000000</f>
        <v>-437333967.73075134</v>
      </c>
      <c r="T34" s="3">
        <f>+BOP!T42/GDP!$B114*100000000000</f>
        <v>-398686506.09215111</v>
      </c>
      <c r="U34" s="3">
        <f>+BOP!U42/GDP!$B114*100000000000</f>
        <v>894888661.49308562</v>
      </c>
      <c r="V34" s="3">
        <f>+BOP!V42/GDP!$B114*100000000000</f>
        <v>562183502.39990962</v>
      </c>
      <c r="W34" s="3">
        <f t="shared" si="0"/>
        <v>332705159.09317601</v>
      </c>
    </row>
    <row r="35" spans="1:23" x14ac:dyDescent="0.2">
      <c r="A35" s="4">
        <v>45017</v>
      </c>
      <c r="B35" s="3">
        <f>+BOP!B43/GDP!$B115*100000000000</f>
        <v>19250990405.944279</v>
      </c>
      <c r="C35" s="3">
        <f>+BOP!C43/GDP!$B115*100000000000</f>
        <v>17651630013.306824</v>
      </c>
      <c r="D35" s="3">
        <f>+BOP!D43/GDP!$B115*100000000000</f>
        <v>9414061501.8275471</v>
      </c>
      <c r="E35" s="3">
        <f>+BOP!E43/GDP!$B115*100000000000</f>
        <v>8508511929.0559587</v>
      </c>
      <c r="F35" s="3">
        <f>+BOP!F43/GDP!$B115*100000000000</f>
        <v>8801090766.6057453</v>
      </c>
      <c r="G35" s="3">
        <f>+BOP!G43/GDP!$B115*100000000000</f>
        <v>8587393116.292243</v>
      </c>
      <c r="H35" s="3">
        <f>+BOP!H43/GDP!$B115*100000000000</f>
        <v>1233487055.7098932</v>
      </c>
      <c r="I35" s="3">
        <f>+BOP!I43/GDP!$B115*100000000000</f>
        <v>2454298731.9641228</v>
      </c>
      <c r="J35" s="3">
        <f>+BOP!J43/GDP!$B115*100000000000</f>
        <v>-3361862843.9687872</v>
      </c>
      <c r="K35" s="3">
        <f>+BOP!K43/GDP!$B115*100000000000</f>
        <v>-3756381900.3329139</v>
      </c>
      <c r="L35" s="3">
        <f>+BOP!L43/GDP!$B115*100000000000</f>
        <v>6559277685.581316</v>
      </c>
      <c r="M35" s="3">
        <f>+BOP!M43/GDP!$B115*100000000000</f>
        <v>3615905743.5473895</v>
      </c>
      <c r="N35" s="3">
        <f>+BOP!N43/GDP!$B115*100000000000</f>
        <v>1272153392.3917191</v>
      </c>
      <c r="O35" s="3">
        <f>+BOP!O43/GDP!$B115*100000000000</f>
        <v>546797758.12399352</v>
      </c>
      <c r="P35" s="3">
        <f>+BOP!P43/GDP!$B115*100000000000</f>
        <v>5287124293.1895971</v>
      </c>
      <c r="Q35" s="3">
        <f>+BOP!Q43/GDP!$B115*100000000000</f>
        <v>3069107985.4233956</v>
      </c>
      <c r="R35" s="3">
        <f>+BOP!R43/GDP!$B115*100000000000</f>
        <v>-1411381632.4752359</v>
      </c>
      <c r="S35" s="3">
        <f>+BOP!S43/GDP!$B115*100000000000</f>
        <v>-267443891.71066952</v>
      </c>
      <c r="T35" s="3">
        <f>+BOP!T43/GDP!$B115*100000000000</f>
        <v>100806144.63142306</v>
      </c>
      <c r="U35" s="3">
        <f>+BOP!U43/GDP!$B115*100000000000</f>
        <v>1497798675.3585534</v>
      </c>
      <c r="V35" s="3">
        <f>+BOP!V43/GDP!$B115*100000000000</f>
        <v>1834354487.6585824</v>
      </c>
      <c r="W35" s="3">
        <f t="shared" si="0"/>
        <v>-336555812.30002904</v>
      </c>
    </row>
    <row r="36" spans="1:23" x14ac:dyDescent="0.2">
      <c r="A36" s="4">
        <v>45108</v>
      </c>
      <c r="B36" s="3">
        <f>+BOP!B44/GDP!$B116*100000000000</f>
        <v>19109901162.35305</v>
      </c>
      <c r="C36" s="3">
        <f>+BOP!C44/GDP!$B116*100000000000</f>
        <v>16954649171.97163</v>
      </c>
      <c r="D36" s="3">
        <f>+BOP!D44/GDP!$B116*100000000000</f>
        <v>9550844798.9620361</v>
      </c>
      <c r="E36" s="3">
        <f>+BOP!E44/GDP!$B116*100000000000</f>
        <v>8611558554.6571636</v>
      </c>
      <c r="F36" s="3">
        <f>+BOP!F44/GDP!$B116*100000000000</f>
        <v>9244451649.5078449</v>
      </c>
      <c r="G36" s="3">
        <f>+BOP!G44/GDP!$B116*100000000000</f>
        <v>9350004863.1463375</v>
      </c>
      <c r="H36" s="3">
        <f>+BOP!H44/GDP!$B116*100000000000</f>
        <v>1196841623.2989745</v>
      </c>
      <c r="I36" s="3">
        <f>+BOP!I44/GDP!$B116*100000000000</f>
        <v>2439936749.5088196</v>
      </c>
      <c r="J36" s="3">
        <f>+BOP!J44/GDP!$B116*100000000000</f>
        <v>392709939.25405771</v>
      </c>
      <c r="K36" s="3">
        <f>+BOP!K44/GDP!$B116*100000000000</f>
        <v>1376262282.6541328</v>
      </c>
      <c r="L36" s="3">
        <f>+BOP!L44/GDP!$B116*100000000000</f>
        <v>3306209291.8479848</v>
      </c>
      <c r="M36" s="3">
        <f>+BOP!M44/GDP!$B116*100000000000</f>
        <v>3670381994.6479058</v>
      </c>
      <c r="N36" s="3">
        <f>+BOP!N44/GDP!$B116*100000000000</f>
        <v>464209916.79554302</v>
      </c>
      <c r="O36" s="3">
        <f>+BOP!O44/GDP!$B116*100000000000</f>
        <v>1065907210.516362</v>
      </c>
      <c r="P36" s="3">
        <f>+BOP!P44/GDP!$B116*100000000000</f>
        <v>2841999375.0524421</v>
      </c>
      <c r="Q36" s="3">
        <f>+BOP!Q44/GDP!$B116*100000000000</f>
        <v>2604474784.1315441</v>
      </c>
      <c r="R36" s="3">
        <f>+BOP!R44/GDP!$B116*100000000000</f>
        <v>450944441.91566324</v>
      </c>
      <c r="S36" s="3">
        <f>+BOP!S44/GDP!$B116*100000000000</f>
        <v>-2482520891.189146</v>
      </c>
      <c r="T36" s="3">
        <f>+BOP!T44/GDP!$B116*100000000000</f>
        <v>-244168373.4174509</v>
      </c>
      <c r="U36" s="3">
        <f>+BOP!U44/GDP!$B116*100000000000</f>
        <v>1745889894.8379555</v>
      </c>
      <c r="V36" s="3">
        <f>+BOP!V44/GDP!$B116*100000000000</f>
        <v>1542800839.3233688</v>
      </c>
      <c r="W36" s="3">
        <f t="shared" si="0"/>
        <v>203089055.51458669</v>
      </c>
    </row>
    <row r="37" spans="1:23" x14ac:dyDescent="0.2">
      <c r="A37" s="4">
        <v>45200</v>
      </c>
      <c r="B37" s="3">
        <f>+BOP!B45/GDP!$B117*100000000000</f>
        <v>18901651371.209827</v>
      </c>
      <c r="C37" s="3">
        <f>+BOP!C45/GDP!$B117*100000000000</f>
        <v>16731659703.884596</v>
      </c>
      <c r="D37" s="3">
        <f>+BOP!D45/GDP!$B117*100000000000</f>
        <v>9699157170.2611351</v>
      </c>
      <c r="E37" s="3">
        <f>+BOP!E45/GDP!$B117*100000000000</f>
        <v>8686338825.2832432</v>
      </c>
      <c r="F37" s="3">
        <f>+BOP!F45/GDP!$B117*100000000000</f>
        <v>9083772852.3222923</v>
      </c>
      <c r="G37" s="3">
        <f>+BOP!G45/GDP!$B117*100000000000</f>
        <v>8759942194.6365776</v>
      </c>
      <c r="H37" s="3">
        <f>+BOP!H45/GDP!$B117*100000000000</f>
        <v>1309143737.7133594</v>
      </c>
      <c r="I37" s="3">
        <f>+BOP!I45/GDP!$B117*100000000000</f>
        <v>2479585000.5194664</v>
      </c>
      <c r="J37" s="3">
        <f>+BOP!J45/GDP!$B117*100000000000</f>
        <v>-6540477118.067564</v>
      </c>
      <c r="K37" s="3">
        <f>+BOP!K45/GDP!$B117*100000000000</f>
        <v>-8744689580.9389343</v>
      </c>
      <c r="L37" s="3">
        <f>+BOP!L45/GDP!$B117*100000000000</f>
        <v>1452126539.900773</v>
      </c>
      <c r="M37" s="3">
        <f>+BOP!M45/GDP!$B117*100000000000</f>
        <v>2567310227.5681381</v>
      </c>
      <c r="N37" s="3">
        <f>+BOP!N45/GDP!$B117*100000000000</f>
        <v>-116796006.93262644</v>
      </c>
      <c r="O37" s="3">
        <f>+BOP!O45/GDP!$B117*100000000000</f>
        <v>2501110159.5393982</v>
      </c>
      <c r="P37" s="3">
        <f>+BOP!P45/GDP!$B117*100000000000</f>
        <v>1568922546.8333998</v>
      </c>
      <c r="Q37" s="3">
        <f>+BOP!Q45/GDP!$B117*100000000000</f>
        <v>66200068.028739847</v>
      </c>
      <c r="R37" s="3">
        <f>+BOP!R45/GDP!$B117*100000000000</f>
        <v>3044454425.6736612</v>
      </c>
      <c r="S37" s="3">
        <f>+BOP!S45/GDP!$B117*100000000000</f>
        <v>-698643324.85828519</v>
      </c>
      <c r="T37" s="3">
        <f>+BOP!T45/GDP!$B117*100000000000</f>
        <v>196186682.53179079</v>
      </c>
      <c r="U37" s="3">
        <f>+BOP!U45/GDP!$B117*100000000000</f>
        <v>2336199407.1827273</v>
      </c>
      <c r="V37" s="3">
        <f>+BOP!V45/GDP!$B117*100000000000</f>
        <v>3778603936.1200624</v>
      </c>
      <c r="W37" s="3">
        <f t="shared" si="0"/>
        <v>-1442404528.937335</v>
      </c>
    </row>
    <row r="38" spans="1:23" x14ac:dyDescent="0.2">
      <c r="A38" s="4">
        <v>45292</v>
      </c>
      <c r="B38" s="3">
        <f>+BOP!B46/GDP!$B118*100000000000</f>
        <v>18547896085.384827</v>
      </c>
      <c r="C38" s="3">
        <f>+BOP!C46/GDP!$B118*100000000000</f>
        <v>15844676357.2024</v>
      </c>
      <c r="D38" s="3">
        <f>+BOP!D46/GDP!$B118*100000000000</f>
        <v>9772032853.7014294</v>
      </c>
      <c r="E38" s="3">
        <f>+BOP!E46/GDP!$B118*100000000000</f>
        <v>8688380521.7225685</v>
      </c>
      <c r="F38" s="3">
        <f>+BOP!F46/GDP!$B118*100000000000</f>
        <v>8904154357.9677563</v>
      </c>
      <c r="G38" s="3">
        <f>+BOP!G46/GDP!$B118*100000000000</f>
        <v>8565247643.1077871</v>
      </c>
      <c r="H38" s="3">
        <f>+BOP!H46/GDP!$B118*100000000000</f>
        <v>1243049899.7280812</v>
      </c>
      <c r="I38" s="3">
        <f>+BOP!I46/GDP!$B118*100000000000</f>
        <v>2185147039.9865284</v>
      </c>
      <c r="J38" s="3">
        <f>+BOP!J46/GDP!$B118*100000000000</f>
        <v>1221253680.7919707</v>
      </c>
      <c r="K38" s="3">
        <f>+BOP!K46/GDP!$B118*100000000000</f>
        <v>174837952.77310851</v>
      </c>
      <c r="L38" s="3">
        <f>+BOP!L46/GDP!$B118*100000000000</f>
        <v>5000781451.9097157</v>
      </c>
      <c r="M38" s="3">
        <f>+BOP!M46/GDP!$B118*100000000000</f>
        <v>5009557655.654912</v>
      </c>
      <c r="N38" s="3">
        <f>+BOP!N46/GDP!$B118*100000000000</f>
        <v>1191345050.9885731</v>
      </c>
      <c r="O38" s="3">
        <f>+BOP!O46/GDP!$B118*100000000000</f>
        <v>813704924.02491772</v>
      </c>
      <c r="P38" s="3">
        <f>+BOP!P46/GDP!$B118*100000000000</f>
        <v>3809436400.9211421</v>
      </c>
      <c r="Q38" s="3">
        <f>+BOP!Q46/GDP!$B118*100000000000</f>
        <v>4195852731.6299939</v>
      </c>
      <c r="R38" s="3">
        <f>+BOP!R46/GDP!$B118*100000000000</f>
        <v>933882647.70575964</v>
      </c>
      <c r="S38" s="3">
        <f>+BOP!S46/GDP!$B118*100000000000</f>
        <v>-134585503.99187183</v>
      </c>
      <c r="T38" s="3">
        <f>+BOP!T46/GDP!$B118*100000000000</f>
        <v>142476774.20048609</v>
      </c>
      <c r="U38" s="3">
        <f>+BOP!U46/GDP!$B118*100000000000</f>
        <v>3183678974.5009913</v>
      </c>
      <c r="V38" s="3">
        <f>+BOP!V46/GDP!$B118*100000000000</f>
        <v>3678724243.4686785</v>
      </c>
      <c r="W38" s="3">
        <f t="shared" si="0"/>
        <v>-495045268.96768713</v>
      </c>
    </row>
    <row r="39" spans="1:23" x14ac:dyDescent="0.2">
      <c r="A39" s="4">
        <v>45383</v>
      </c>
      <c r="B39" s="3">
        <f>+BOP!B47/GDP!$B119*100000000000</f>
        <v>18709151917.916458</v>
      </c>
      <c r="C39" s="3">
        <f>+BOP!C47/GDP!$B119*100000000000</f>
        <v>16179934413.434563</v>
      </c>
      <c r="D39" s="3">
        <f>+BOP!D47/GDP!$B119*100000000000</f>
        <v>10271586325.867811</v>
      </c>
      <c r="E39" s="3">
        <f>+BOP!E47/GDP!$B119*100000000000</f>
        <v>8876290928.8107586</v>
      </c>
      <c r="F39" s="3">
        <f>+BOP!F47/GDP!$B119*100000000000</f>
        <v>9215013123.6286869</v>
      </c>
      <c r="G39" s="3">
        <f>+BOP!G47/GDP!$B119*100000000000</f>
        <v>8688487755.309721</v>
      </c>
      <c r="H39" s="3">
        <f>+BOP!H47/GDP!$B119*100000000000</f>
        <v>1253847130.9649804</v>
      </c>
      <c r="I39" s="3">
        <f>+BOP!I47/GDP!$B119*100000000000</f>
        <v>2391880983.6827393</v>
      </c>
      <c r="J39" s="3">
        <f>+BOP!J47/GDP!$B119*100000000000</f>
        <v>-461618291.88742083</v>
      </c>
      <c r="K39" s="3">
        <f>+BOP!K47/GDP!$B119*100000000000</f>
        <v>-3161429219.661272</v>
      </c>
      <c r="L39" s="3">
        <f>+BOP!L47/GDP!$B119*100000000000</f>
        <v>4964879591.0007849</v>
      </c>
      <c r="M39" s="3">
        <f>+BOP!M47/GDP!$B119*100000000000</f>
        <v>7458587048.4092741</v>
      </c>
      <c r="N39" s="3">
        <f>+BOP!N47/GDP!$B119*100000000000</f>
        <v>1713701976.3146029</v>
      </c>
      <c r="O39" s="3">
        <f>+BOP!O47/GDP!$B119*100000000000</f>
        <v>3471190340.485013</v>
      </c>
      <c r="P39" s="3">
        <f>+BOP!P47/GDP!$B119*100000000000</f>
        <v>3251177614.686182</v>
      </c>
      <c r="Q39" s="3">
        <f>+BOP!Q47/GDP!$B119*100000000000</f>
        <v>3987396707.9242611</v>
      </c>
      <c r="R39" s="3">
        <f>+BOP!R47/GDP!$B119*100000000000</f>
        <v>1402899070.3410907</v>
      </c>
      <c r="S39" s="3">
        <f>+BOP!S47/GDP!$B119*100000000000</f>
        <v>-998828766.21279013</v>
      </c>
      <c r="T39" s="3">
        <f>+BOP!T47/GDP!$B119*100000000000</f>
        <v>144856652.76536435</v>
      </c>
      <c r="U39" s="3">
        <f>+BOP!U47/GDP!$B119*100000000000</f>
        <v>3313004417.1401534</v>
      </c>
      <c r="V39" s="3">
        <f>+BOP!V47/GDP!$B119*100000000000</f>
        <v>2924782993.9506869</v>
      </c>
      <c r="W39" s="3">
        <f t="shared" si="0"/>
        <v>388221423.18946648</v>
      </c>
    </row>
    <row r="40" spans="1:23" x14ac:dyDescent="0.2">
      <c r="A40" s="4">
        <v>45474</v>
      </c>
      <c r="B40" s="3">
        <f>+BOP!B48/GDP!$B120*100000000000</f>
        <v>18363177731.902451</v>
      </c>
      <c r="C40" s="3">
        <f>+BOP!C48/GDP!$B120*100000000000</f>
        <v>16150113134.631128</v>
      </c>
      <c r="D40" s="3">
        <f>+BOP!D48/GDP!$B120*100000000000</f>
        <v>9820920527.9249859</v>
      </c>
      <c r="E40" s="3">
        <f>+BOP!E48/GDP!$B120*100000000000</f>
        <v>8852329024.6510277</v>
      </c>
      <c r="F40" s="3">
        <f>+BOP!F48/GDP!$B120*100000000000</f>
        <v>9215565881.1381321</v>
      </c>
      <c r="G40" s="3">
        <f>+BOP!G48/GDP!$B120*100000000000</f>
        <v>8983224576.3631935</v>
      </c>
      <c r="H40" s="3">
        <f>+BOP!H48/GDP!$B120*100000000000</f>
        <v>1308837791.1787689</v>
      </c>
      <c r="I40" s="3">
        <f>+BOP!I48/GDP!$B120*100000000000</f>
        <v>2415540138.3986182</v>
      </c>
      <c r="J40" s="3">
        <f>+BOP!J48/GDP!$B120*100000000000</f>
        <v>-488827859.79642564</v>
      </c>
      <c r="K40" s="3">
        <f>+BOP!K48/GDP!$B120*100000000000</f>
        <v>-812980031.82950568</v>
      </c>
      <c r="L40" s="3">
        <f>+BOP!L48/GDP!$B120*100000000000</f>
        <v>4984822509.8281536</v>
      </c>
      <c r="M40" s="3">
        <f>+BOP!M48/GDP!$B120*100000000000</f>
        <v>5167977915.659565</v>
      </c>
      <c r="N40" s="3">
        <f>+BOP!N48/GDP!$B120*100000000000</f>
        <v>1345939776.1166501</v>
      </c>
      <c r="O40" s="3">
        <f>+BOP!O48/GDP!$B120*100000000000</f>
        <v>2845624401.3962817</v>
      </c>
      <c r="P40" s="3">
        <f>+BOP!P48/GDP!$B120*100000000000</f>
        <v>3638882733.7115045</v>
      </c>
      <c r="Q40" s="3">
        <f>+BOP!Q48/GDP!$B120*100000000000</f>
        <v>2322353514.2632828</v>
      </c>
      <c r="R40" s="3">
        <f>+BOP!R48/GDP!$B120*100000000000</f>
        <v>6084859543.1689787</v>
      </c>
      <c r="S40" s="3">
        <f>+BOP!S48/GDP!$B120*100000000000</f>
        <v>2435181351.4989233</v>
      </c>
      <c r="T40" s="3">
        <f>+BOP!T48/GDP!$B120*100000000000</f>
        <v>-282046390.63897455</v>
      </c>
      <c r="U40" s="3">
        <f>+BOP!U48/GDP!$B120*100000000000</f>
        <v>2307297674.2324333</v>
      </c>
      <c r="V40" s="3">
        <f>+BOP!V48/GDP!$B120*100000000000</f>
        <v>3587024358.3880649</v>
      </c>
      <c r="W40" s="3">
        <f t="shared" si="0"/>
        <v>-1279726684.1556315</v>
      </c>
    </row>
    <row r="41" spans="1:23" x14ac:dyDescent="0.2">
      <c r="A41" s="4">
        <v>45566</v>
      </c>
      <c r="B41" s="3">
        <f>+BOP!B49/GDP!$B121*100000000000</f>
        <v>18190603096.262741</v>
      </c>
      <c r="C41" s="3">
        <f>+BOP!C49/GDP!$B121*100000000000</f>
        <v>16154164650.924496</v>
      </c>
      <c r="D41" s="3">
        <f>+BOP!D49/GDP!$B121*100000000000</f>
        <v>9911080939.9283314</v>
      </c>
      <c r="E41" s="3">
        <f>+BOP!E49/GDP!$B121*100000000000</f>
        <v>8689530838.6825504</v>
      </c>
      <c r="F41" s="3">
        <f>+BOP!F49/GDP!$B121*100000000000</f>
        <v>8973641851.8976803</v>
      </c>
      <c r="G41" s="3">
        <f>+BOP!G49/GDP!$B121*100000000000</f>
        <v>8978282024.8493938</v>
      </c>
      <c r="H41" s="3">
        <f>+BOP!H49/GDP!$B121*100000000000</f>
        <v>1272545446.7953734</v>
      </c>
      <c r="I41" s="3">
        <f>+BOP!I49/GDP!$B121*100000000000</f>
        <v>2620921769.0636101</v>
      </c>
      <c r="J41" s="3">
        <f>+BOP!J49/GDP!$B121*100000000000</f>
        <v>3643425439.6870632</v>
      </c>
      <c r="K41" s="3">
        <f>+BOP!K49/GDP!$B121*100000000000</f>
        <v>2698708281.2557292</v>
      </c>
      <c r="L41" s="3">
        <f>+BOP!L49/GDP!$B121*100000000000</f>
        <v>6205892492.0035906</v>
      </c>
      <c r="M41" s="3">
        <f>+BOP!M49/GDP!$B121*100000000000</f>
        <v>4628256966.8808556</v>
      </c>
      <c r="N41" s="3">
        <f>+BOP!N49/GDP!$B121*100000000000</f>
        <v>2406330582.2677317</v>
      </c>
      <c r="O41" s="3">
        <f>+BOP!O49/GDP!$B121*100000000000</f>
        <v>3473169454.3570447</v>
      </c>
      <c r="P41" s="3">
        <f>+BOP!P49/GDP!$B121*100000000000</f>
        <v>3799561909.7358589</v>
      </c>
      <c r="Q41" s="3">
        <f>+BOP!Q49/GDP!$B121*100000000000</f>
        <v>1155087512.5238111</v>
      </c>
      <c r="R41" s="3">
        <f>+BOP!R49/GDP!$B121*100000000000</f>
        <v>-1333332794.4179261</v>
      </c>
      <c r="S41" s="3">
        <f>+BOP!S49/GDP!$B121*100000000000</f>
        <v>-2083372406.4101946</v>
      </c>
      <c r="T41" s="3">
        <f>+BOP!T49/GDP!$B121*100000000000</f>
        <v>119263828.34079753</v>
      </c>
      <c r="U41" s="3">
        <f>+BOP!U49/GDP!$B121*100000000000</f>
        <v>1904969464.8685625</v>
      </c>
      <c r="V41" s="3">
        <f>+BOP!V49/GDP!$B121*100000000000</f>
        <v>2072022181.2029023</v>
      </c>
      <c r="W41" s="3">
        <f t="shared" si="0"/>
        <v>-167052716.33433986</v>
      </c>
    </row>
    <row r="42" spans="1:23" x14ac:dyDescent="0.2">
      <c r="A42" s="4">
        <v>45658</v>
      </c>
      <c r="B42" s="3">
        <f>+BOP!B50/GDP!$B122*100000000000</f>
        <v>19291186190.491138</v>
      </c>
      <c r="C42" s="3">
        <f>+BOP!C50/GDP!$B122*100000000000</f>
        <v>16457861980.595802</v>
      </c>
      <c r="D42" s="3">
        <f>+BOP!D50/GDP!$B122*100000000000</f>
        <v>10025172495.707161</v>
      </c>
      <c r="E42" s="3">
        <f>+BOP!E50/GDP!$B122*100000000000</f>
        <v>9246749499.9732952</v>
      </c>
      <c r="F42" s="3">
        <f>+BOP!F50/GDP!$B122*100000000000</f>
        <v>9161461143.6018734</v>
      </c>
      <c r="G42" s="3">
        <f>+BOP!G50/GDP!$B122*100000000000</f>
        <v>9768390815.5160446</v>
      </c>
      <c r="H42" s="3">
        <f>+BOP!H50/GDP!$B122*100000000000</f>
        <v>1236923121.9855211</v>
      </c>
      <c r="I42" s="3">
        <f>+BOP!I50/GDP!$B122*100000000000</f>
        <v>2313247278.0619583</v>
      </c>
      <c r="J42" s="3">
        <f>+BOP!J50/GDP!$B122*100000000000</f>
        <v>1296443285.7718663</v>
      </c>
      <c r="K42" s="3">
        <f>+BOP!K50/GDP!$B122*100000000000</f>
        <v>421241895.18807596</v>
      </c>
      <c r="L42" s="3">
        <f>+BOP!L50/GDP!$B122*100000000000</f>
        <v>5474375164.4075108</v>
      </c>
      <c r="M42" s="3">
        <f>+BOP!M50/GDP!$B122*100000000000</f>
        <v>5174735515.4582872</v>
      </c>
      <c r="N42" s="3">
        <f>+BOP!N50/GDP!$B122*100000000000</f>
        <v>687227874.68564463</v>
      </c>
      <c r="O42" s="3">
        <f>+BOP!O50/GDP!$B122*100000000000</f>
        <v>3516455498.7626514</v>
      </c>
      <c r="P42" s="3">
        <f>+BOP!P50/GDP!$B122*100000000000</f>
        <v>4787147289.7218657</v>
      </c>
      <c r="Q42" s="3">
        <f>+BOP!Q50/GDP!$B122*100000000000</f>
        <v>1658280016.6956356</v>
      </c>
      <c r="R42" s="3">
        <f>+BOP!R50/GDP!$B122*100000000000</f>
        <v>6180245446.0128107</v>
      </c>
      <c r="S42" s="3">
        <f>+BOP!S50/GDP!$B122*100000000000</f>
        <v>6045620822.6814079</v>
      </c>
      <c r="T42" s="3">
        <f>+BOP!T50/GDP!$B122*100000000000</f>
        <v>86526102.601882994</v>
      </c>
      <c r="U42" s="3">
        <f>+BOP!U50/GDP!$B122*100000000000</f>
        <v>1928493377.6385918</v>
      </c>
      <c r="V42" s="3">
        <f>+BOP!V50/GDP!$B122*100000000000</f>
        <v>2792381209.3397088</v>
      </c>
      <c r="W42" s="3">
        <f t="shared" si="0"/>
        <v>-863887831.70111704</v>
      </c>
    </row>
    <row r="43" spans="1:23" x14ac:dyDescent="0.2">
      <c r="A43" s="4">
        <v>45748</v>
      </c>
      <c r="B43" s="3">
        <f>+BOP!B51/GDP!$B123*100000000000</f>
        <v>18212218816.47216</v>
      </c>
      <c r="C43" s="3">
        <f>+BOP!C51/GDP!$B123*100000000000</f>
        <v>16002871404.292381</v>
      </c>
      <c r="D43" s="3">
        <f>+BOP!D51/GDP!$B123*100000000000</f>
        <v>9844337148.5275764</v>
      </c>
      <c r="E43" s="3">
        <f>+BOP!E51/GDP!$B123*100000000000</f>
        <v>8866353652.8786297</v>
      </c>
      <c r="F43" s="3">
        <f>+BOP!F51/GDP!$B123*100000000000</f>
        <v>8886825579.6916046</v>
      </c>
      <c r="G43" s="3">
        <f>+BOP!G51/GDP!$B123*100000000000</f>
        <v>8756314823.534481</v>
      </c>
      <c r="H43" s="3">
        <f>+BOP!H51/GDP!$B123*100000000000</f>
        <v>1248518268.406749</v>
      </c>
      <c r="I43" s="3">
        <f>+BOP!I51/GDP!$B123*100000000000</f>
        <v>2440612360.3189182</v>
      </c>
      <c r="J43" s="3">
        <f>+BOP!J51/GDP!$B123*100000000000</f>
        <v>-923048767.38725519</v>
      </c>
      <c r="K43" s="3">
        <f>+BOP!K51/GDP!$B123*100000000000</f>
        <v>-1415414856.6370502</v>
      </c>
      <c r="L43" s="3">
        <f>+BOP!L51/GDP!$B123*100000000000</f>
        <v>5088359772.661272</v>
      </c>
      <c r="M43" s="3">
        <f>+BOP!M51/GDP!$B123*100000000000</f>
        <v>4279155996.7427816</v>
      </c>
      <c r="N43" s="3">
        <f>+BOP!N51/GDP!$B123*100000000000</f>
        <v>1796946936.8876331</v>
      </c>
      <c r="O43" s="3">
        <f>+BOP!O51/GDP!$B123*100000000000</f>
        <v>498489766.72926539</v>
      </c>
      <c r="P43" s="3">
        <f>+BOP!P51/GDP!$B123*100000000000</f>
        <v>3291412835.7736392</v>
      </c>
      <c r="Q43" s="3">
        <f>+BOP!Q51/GDP!$B123*100000000000</f>
        <v>3780666230.0135164</v>
      </c>
      <c r="R43" s="3">
        <f>+BOP!R51/GDP!$B123*100000000000</f>
        <v>4705328329.4428625</v>
      </c>
      <c r="S43" s="3">
        <f>+BOP!S51/GDP!$B123*100000000000</f>
        <v>3788830913.4895854</v>
      </c>
      <c r="T43" s="3">
        <f>+BOP!T51/GDP!$B123*100000000000</f>
        <v>266683310.41071022</v>
      </c>
      <c r="U43" s="3">
        <f>+BOP!U51/GDP!$B123*100000000000</f>
        <v>2125747572.0736804</v>
      </c>
      <c r="V43" s="3">
        <f>+BOP!V51/GDP!$B123*100000000000</f>
        <v>2443498347.1082077</v>
      </c>
      <c r="W43" s="3">
        <f t="shared" si="0"/>
        <v>-317750775.0345273</v>
      </c>
    </row>
    <row r="44" spans="1:23" x14ac:dyDescent="0.2">
      <c r="A44" s="4">
        <v>45839</v>
      </c>
      <c r="B44" s="3">
        <f>+BOP!B52/GDP!$B124*100000000000</f>
        <v>18173231742.362568</v>
      </c>
      <c r="C44" s="3">
        <f>+BOP!C52/GDP!$B124*100000000000</f>
        <v>15783156826.348188</v>
      </c>
      <c r="D44" s="3">
        <f>+BOP!D52/GDP!$B124*100000000000</f>
        <v>9626747524.9576244</v>
      </c>
      <c r="E44" s="3">
        <f>+BOP!E52/GDP!$B124*100000000000</f>
        <v>8965097931.6821671</v>
      </c>
      <c r="F44" s="3">
        <f>+BOP!F52/GDP!$B124*100000000000</f>
        <v>7982265623.4156857</v>
      </c>
      <c r="G44" s="3">
        <f>+BOP!G52/GDP!$B124*100000000000</f>
        <v>8627152731.7069054</v>
      </c>
      <c r="H44" s="3">
        <f>+BOP!H52/GDP!$B124*100000000000</f>
        <v>1189078387.0378177</v>
      </c>
      <c r="I44" s="3">
        <f>+BOP!I52/GDP!$B124*100000000000</f>
        <v>2441110561.2346497</v>
      </c>
      <c r="J44" s="3">
        <f>+BOP!J52/GDP!$B124*100000000000</f>
        <v>484466122.05384785</v>
      </c>
      <c r="K44" s="3">
        <f>+BOP!K52/GDP!$B124*100000000000</f>
        <v>622372134.99461472</v>
      </c>
      <c r="L44" s="3">
        <f>+BOP!L52/GDP!$B124*100000000000</f>
        <v>5391524566.1472616</v>
      </c>
      <c r="M44" s="3">
        <f>+BOP!M52/GDP!$B124*100000000000</f>
        <v>4532607177.3111429</v>
      </c>
      <c r="N44" s="3">
        <f>+BOP!N52/GDP!$B124*100000000000</f>
        <v>560893303.9112339</v>
      </c>
      <c r="O44" s="3">
        <f>+BOP!O52/GDP!$B124*100000000000</f>
        <v>2979641289.3711514</v>
      </c>
      <c r="P44" s="3">
        <f>+BOP!P52/GDP!$B124*100000000000</f>
        <v>4830631262.2360287</v>
      </c>
      <c r="Q44" s="3">
        <f>+BOP!Q52/GDP!$B124*100000000000</f>
        <v>1552965887.9399915</v>
      </c>
      <c r="R44" s="3">
        <f>+BOP!R52/GDP!$B124*100000000000</f>
        <v>37007016.642240226</v>
      </c>
      <c r="S44" s="3">
        <f>+BOP!S52/GDP!$B124*100000000000</f>
        <v>-157543855.17770034</v>
      </c>
      <c r="T44" s="3">
        <f>+BOP!T52/GDP!$B124*100000000000</f>
        <v>-23537652.497581743</v>
      </c>
      <c r="U44" s="3">
        <f>+BOP!U52/GDP!$B124*100000000000</f>
        <v>1154805226.8017876</v>
      </c>
      <c r="V44" s="3">
        <f>+BOP!V52/GDP!$B124*100000000000</f>
        <v>642671413.9558773</v>
      </c>
      <c r="W44" s="3"/>
    </row>
    <row r="45" spans="1:23" x14ac:dyDescent="0.2">
      <c r="W45" s="3">
        <f>+SUM(W2:W43)</f>
        <v>155233640.14877248</v>
      </c>
    </row>
    <row r="46" spans="1:23" ht="16" x14ac:dyDescent="0.2">
      <c r="B46" s="7" t="s">
        <v>142</v>
      </c>
      <c r="C46" t="s">
        <v>143</v>
      </c>
      <c r="D46" t="s">
        <v>157</v>
      </c>
      <c r="E46" t="s">
        <v>158</v>
      </c>
      <c r="F46" t="s">
        <v>159</v>
      </c>
    </row>
    <row r="47" spans="1:23" x14ac:dyDescent="0.2">
      <c r="A47" s="4">
        <v>42005</v>
      </c>
      <c r="B47" s="5">
        <f>+B2-C2</f>
        <v>3081716414.1842823</v>
      </c>
      <c r="C47" s="5">
        <f>+D2-E2</f>
        <v>1217300347.9536066</v>
      </c>
      <c r="D47" s="5">
        <f t="shared" ref="D47:D88" si="1">+F2-G2</f>
        <v>368142274.6336956</v>
      </c>
      <c r="E47" s="5">
        <f t="shared" ref="E47:E88" si="2">+H2-I2</f>
        <v>-1463034822.66114</v>
      </c>
      <c r="F47" s="5">
        <f t="shared" ref="F47:F88" si="3">+SUM(B47:E47)</f>
        <v>3204124214.1104445</v>
      </c>
    </row>
    <row r="48" spans="1:23" x14ac:dyDescent="0.2">
      <c r="A48" s="4">
        <v>42095</v>
      </c>
      <c r="B48" s="5">
        <f t="shared" ref="B48:B88" si="4">+B3-C3</f>
        <v>3151214898.8741951</v>
      </c>
      <c r="C48" s="5">
        <f t="shared" ref="C48:C88" si="5">+D3-E3</f>
        <v>-17544209.714297295</v>
      </c>
      <c r="D48" s="5">
        <f t="shared" si="1"/>
        <v>267199066.91911316</v>
      </c>
      <c r="E48" s="5">
        <f t="shared" si="2"/>
        <v>-1311614153.8853083</v>
      </c>
      <c r="F48" s="5">
        <f t="shared" si="3"/>
        <v>2089255602.1937027</v>
      </c>
    </row>
    <row r="49" spans="1:6" x14ac:dyDescent="0.2">
      <c r="A49" s="4">
        <v>42186</v>
      </c>
      <c r="B49" s="5">
        <f t="shared" si="4"/>
        <v>3191743819.5365295</v>
      </c>
      <c r="C49" s="5">
        <f t="shared" si="5"/>
        <v>903510502.42938995</v>
      </c>
      <c r="D49" s="5">
        <f t="shared" si="1"/>
        <v>180500378.17330265</v>
      </c>
      <c r="E49" s="5">
        <f t="shared" si="2"/>
        <v>-980161245.60987794</v>
      </c>
      <c r="F49" s="5">
        <f t="shared" si="3"/>
        <v>3295593454.5293441</v>
      </c>
    </row>
    <row r="50" spans="1:6" x14ac:dyDescent="0.2">
      <c r="A50" s="4">
        <v>42278</v>
      </c>
      <c r="B50" s="5">
        <f t="shared" si="4"/>
        <v>3264607834.4677944</v>
      </c>
      <c r="C50" s="5">
        <f t="shared" si="5"/>
        <v>844261974.35811234</v>
      </c>
      <c r="D50" s="5">
        <f t="shared" si="1"/>
        <v>12143140.714387894</v>
      </c>
      <c r="E50" s="5">
        <f t="shared" si="2"/>
        <v>-1177751004.2128644</v>
      </c>
      <c r="F50" s="5">
        <f t="shared" si="3"/>
        <v>2943261945.3274302</v>
      </c>
    </row>
    <row r="51" spans="1:6" x14ac:dyDescent="0.2">
      <c r="A51" s="4">
        <v>42370</v>
      </c>
      <c r="B51" s="5">
        <f t="shared" si="4"/>
        <v>3166964797.1610641</v>
      </c>
      <c r="C51" s="5">
        <f t="shared" si="5"/>
        <v>771479456.26953697</v>
      </c>
      <c r="D51" s="5">
        <f t="shared" si="1"/>
        <v>443967130.97478199</v>
      </c>
      <c r="E51" s="5">
        <f t="shared" si="2"/>
        <v>-1148729339.0112653</v>
      </c>
      <c r="F51" s="5">
        <f t="shared" si="3"/>
        <v>3233682045.3941178</v>
      </c>
    </row>
    <row r="52" spans="1:6" x14ac:dyDescent="0.2">
      <c r="A52" s="4">
        <v>42461</v>
      </c>
      <c r="B52" s="5">
        <f t="shared" si="4"/>
        <v>3340029800.8411427</v>
      </c>
      <c r="C52" s="5">
        <f t="shared" si="5"/>
        <v>822598695.77711296</v>
      </c>
      <c r="D52" s="5">
        <f t="shared" si="1"/>
        <v>501171927.71781254</v>
      </c>
      <c r="E52" s="5">
        <f t="shared" si="2"/>
        <v>-997760805.55915129</v>
      </c>
      <c r="F52" s="5">
        <f t="shared" si="3"/>
        <v>3666039618.776917</v>
      </c>
    </row>
    <row r="53" spans="1:6" x14ac:dyDescent="0.2">
      <c r="A53" s="4">
        <v>42552</v>
      </c>
      <c r="B53" s="5">
        <f t="shared" si="4"/>
        <v>3320275576.960186</v>
      </c>
      <c r="C53" s="5">
        <f t="shared" si="5"/>
        <v>643817063.29015255</v>
      </c>
      <c r="D53" s="5">
        <f t="shared" si="1"/>
        <v>697829675.05455685</v>
      </c>
      <c r="E53" s="5">
        <f t="shared" si="2"/>
        <v>-1449216297.6722269</v>
      </c>
      <c r="F53" s="5">
        <f t="shared" si="3"/>
        <v>3212706017.6326685</v>
      </c>
    </row>
    <row r="54" spans="1:6" x14ac:dyDescent="0.2">
      <c r="A54" s="4">
        <v>42644</v>
      </c>
      <c r="B54" s="5">
        <f t="shared" si="4"/>
        <v>3027295674.5829906</v>
      </c>
      <c r="C54" s="5">
        <f t="shared" si="5"/>
        <v>668167216.58760071</v>
      </c>
      <c r="D54" s="5">
        <f t="shared" si="1"/>
        <v>747611283.76819992</v>
      </c>
      <c r="E54" s="5">
        <f t="shared" si="2"/>
        <v>-1277964855.5869789</v>
      </c>
      <c r="F54" s="5">
        <f t="shared" si="3"/>
        <v>3165109319.3518124</v>
      </c>
    </row>
    <row r="55" spans="1:6" x14ac:dyDescent="0.2">
      <c r="A55" s="4">
        <v>42736</v>
      </c>
      <c r="B55" s="5">
        <f t="shared" si="4"/>
        <v>2773068593.2285309</v>
      </c>
      <c r="C55" s="5">
        <f t="shared" si="5"/>
        <v>1205704824.3836689</v>
      </c>
      <c r="D55" s="5">
        <f t="shared" si="1"/>
        <v>382117199.37062263</v>
      </c>
      <c r="E55" s="5">
        <f t="shared" si="2"/>
        <v>-1161209548.6047492</v>
      </c>
      <c r="F55" s="5">
        <f t="shared" si="3"/>
        <v>3199681068.3780732</v>
      </c>
    </row>
    <row r="56" spans="1:6" x14ac:dyDescent="0.2">
      <c r="A56" s="4">
        <v>42826</v>
      </c>
      <c r="B56" s="5">
        <f t="shared" si="4"/>
        <v>3026145839.270771</v>
      </c>
      <c r="C56" s="5">
        <f t="shared" si="5"/>
        <v>8548145.0860872269</v>
      </c>
      <c r="D56" s="5">
        <f t="shared" si="1"/>
        <v>321765750.64640236</v>
      </c>
      <c r="E56" s="5">
        <f t="shared" si="2"/>
        <v>-1434452247.4783764</v>
      </c>
      <c r="F56" s="5">
        <f t="shared" si="3"/>
        <v>1922007487.5248842</v>
      </c>
    </row>
    <row r="57" spans="1:6" x14ac:dyDescent="0.2">
      <c r="A57" s="4">
        <v>42917</v>
      </c>
      <c r="B57" s="5">
        <f t="shared" si="4"/>
        <v>3338246542.5397415</v>
      </c>
      <c r="C57" s="5">
        <f t="shared" si="5"/>
        <v>1201842252.2109003</v>
      </c>
      <c r="D57" s="5">
        <f t="shared" si="1"/>
        <v>769159022.26028442</v>
      </c>
      <c r="E57" s="5">
        <f t="shared" si="2"/>
        <v>-1185613437.4726028</v>
      </c>
      <c r="F57" s="5">
        <f t="shared" si="3"/>
        <v>4123634379.5383234</v>
      </c>
    </row>
    <row r="58" spans="1:6" x14ac:dyDescent="0.2">
      <c r="A58" s="4">
        <v>43009</v>
      </c>
      <c r="B58" s="5">
        <f t="shared" si="4"/>
        <v>3139325476.0612869</v>
      </c>
      <c r="C58" s="5">
        <f t="shared" si="5"/>
        <v>1544472123.10674</v>
      </c>
      <c r="D58" s="5">
        <f t="shared" si="1"/>
        <v>394530755.36115074</v>
      </c>
      <c r="E58" s="5">
        <f t="shared" si="2"/>
        <v>-1015607562.6632546</v>
      </c>
      <c r="F58" s="5">
        <f t="shared" si="3"/>
        <v>4062720791.8659229</v>
      </c>
    </row>
    <row r="59" spans="1:6" x14ac:dyDescent="0.2">
      <c r="A59" s="4">
        <v>43101</v>
      </c>
      <c r="B59" s="5">
        <f t="shared" si="4"/>
        <v>2747901657.3503551</v>
      </c>
      <c r="C59" s="5">
        <f t="shared" si="5"/>
        <v>1237714526.2673836</v>
      </c>
      <c r="D59" s="5">
        <f t="shared" si="1"/>
        <v>636387840.53267193</v>
      </c>
      <c r="E59" s="5">
        <f t="shared" si="2"/>
        <v>-1266228821.0196199</v>
      </c>
      <c r="F59" s="5">
        <f t="shared" si="3"/>
        <v>3355775203.1307907</v>
      </c>
    </row>
    <row r="60" spans="1:6" x14ac:dyDescent="0.2">
      <c r="A60" s="4">
        <v>43191</v>
      </c>
      <c r="B60" s="5">
        <f t="shared" si="4"/>
        <v>2649519211.4743729</v>
      </c>
      <c r="C60" s="5">
        <f t="shared" si="5"/>
        <v>1282708434.9118824</v>
      </c>
      <c r="D60" s="5">
        <f t="shared" si="1"/>
        <v>672378120.68513584</v>
      </c>
      <c r="E60" s="5">
        <f t="shared" si="2"/>
        <v>-1153195678.9232657</v>
      </c>
      <c r="F60" s="5">
        <f t="shared" si="3"/>
        <v>3451410088.1481256</v>
      </c>
    </row>
    <row r="61" spans="1:6" x14ac:dyDescent="0.2">
      <c r="A61" s="4">
        <v>43282</v>
      </c>
      <c r="B61" s="5">
        <f t="shared" si="4"/>
        <v>2353226351.0101395</v>
      </c>
      <c r="C61" s="5">
        <f t="shared" si="5"/>
        <v>1093372764.3716507</v>
      </c>
      <c r="D61" s="5">
        <f t="shared" si="1"/>
        <v>696168764.93453121</v>
      </c>
      <c r="E61" s="5">
        <f t="shared" si="2"/>
        <v>-1291008905.0842376</v>
      </c>
      <c r="F61" s="5">
        <f t="shared" si="3"/>
        <v>2851758975.2320838</v>
      </c>
    </row>
    <row r="62" spans="1:6" x14ac:dyDescent="0.2">
      <c r="A62" s="4">
        <v>43374</v>
      </c>
      <c r="B62" s="5">
        <f t="shared" si="4"/>
        <v>2033715280.8688717</v>
      </c>
      <c r="C62" s="5">
        <f t="shared" si="5"/>
        <v>954823470.12205601</v>
      </c>
      <c r="D62" s="5">
        <f t="shared" si="1"/>
        <v>849709174.70894623</v>
      </c>
      <c r="E62" s="5">
        <f t="shared" si="2"/>
        <v>-1425508871.5853691</v>
      </c>
      <c r="F62" s="5">
        <f t="shared" si="3"/>
        <v>2412739054.1145048</v>
      </c>
    </row>
    <row r="63" spans="1:6" x14ac:dyDescent="0.2">
      <c r="A63" s="4">
        <v>43466</v>
      </c>
      <c r="B63" s="5">
        <f t="shared" si="4"/>
        <v>2504916144.8804913</v>
      </c>
      <c r="C63" s="5">
        <f t="shared" si="5"/>
        <v>1292170640.2400827</v>
      </c>
      <c r="D63" s="5">
        <f t="shared" si="1"/>
        <v>953982835.52489281</v>
      </c>
      <c r="E63" s="5">
        <f t="shared" si="2"/>
        <v>-1387148271.5148511</v>
      </c>
      <c r="F63" s="5">
        <f t="shared" si="3"/>
        <v>3363921349.1306157</v>
      </c>
    </row>
    <row r="64" spans="1:6" x14ac:dyDescent="0.2">
      <c r="A64" s="4">
        <v>43556</v>
      </c>
      <c r="B64" s="5">
        <f t="shared" si="4"/>
        <v>2496343406.2574081</v>
      </c>
      <c r="C64" s="5">
        <f t="shared" si="5"/>
        <v>-167643959.63997459</v>
      </c>
      <c r="D64" s="5">
        <f t="shared" si="1"/>
        <v>504751260.49132633</v>
      </c>
      <c r="E64" s="5">
        <f t="shared" si="2"/>
        <v>-1142944748.65062</v>
      </c>
      <c r="F64" s="5">
        <f t="shared" si="3"/>
        <v>1690505958.4581399</v>
      </c>
    </row>
    <row r="65" spans="1:6" x14ac:dyDescent="0.2">
      <c r="A65" s="4">
        <v>43647</v>
      </c>
      <c r="B65" s="5">
        <f t="shared" si="4"/>
        <v>2644646532.3872757</v>
      </c>
      <c r="C65" s="5">
        <f t="shared" si="5"/>
        <v>1245460382.7834225</v>
      </c>
      <c r="D65" s="5">
        <f t="shared" si="1"/>
        <v>782410737.17474651</v>
      </c>
      <c r="E65" s="5">
        <f t="shared" si="2"/>
        <v>-1342920702.3465042</v>
      </c>
      <c r="F65" s="5">
        <f t="shared" si="3"/>
        <v>3329596949.9989405</v>
      </c>
    </row>
    <row r="66" spans="1:6" x14ac:dyDescent="0.2">
      <c r="A66" s="4">
        <v>43739</v>
      </c>
      <c r="B66" s="5">
        <f t="shared" si="4"/>
        <v>2760133339.0938358</v>
      </c>
      <c r="C66" s="5">
        <f t="shared" si="5"/>
        <v>-425599524.05373001</v>
      </c>
      <c r="D66" s="5">
        <f t="shared" si="1"/>
        <v>192380761.19294071</v>
      </c>
      <c r="E66" s="5">
        <f t="shared" si="2"/>
        <v>-1001965184.0291207</v>
      </c>
      <c r="F66" s="5">
        <f t="shared" si="3"/>
        <v>1524949392.2039258</v>
      </c>
    </row>
    <row r="67" spans="1:6" x14ac:dyDescent="0.2">
      <c r="A67" s="4">
        <v>43831</v>
      </c>
      <c r="B67" s="5">
        <f t="shared" si="4"/>
        <v>2817276966.4408226</v>
      </c>
      <c r="C67" s="5">
        <f t="shared" si="5"/>
        <v>-1290739377.0692825</v>
      </c>
      <c r="D67" s="5">
        <f t="shared" si="1"/>
        <v>404317116.36432934</v>
      </c>
      <c r="E67" s="5">
        <f t="shared" si="2"/>
        <v>-1297766453.876843</v>
      </c>
      <c r="F67" s="5">
        <f t="shared" si="3"/>
        <v>633088251.85902643</v>
      </c>
    </row>
    <row r="68" spans="1:6" x14ac:dyDescent="0.2">
      <c r="A68" s="4">
        <v>43922</v>
      </c>
      <c r="B68" s="5">
        <f t="shared" si="4"/>
        <v>2205018552.0810432</v>
      </c>
      <c r="C68" s="5">
        <f t="shared" si="5"/>
        <v>421308886.13047791</v>
      </c>
      <c r="D68" s="5">
        <f t="shared" si="1"/>
        <v>437915336.21902657</v>
      </c>
      <c r="E68" s="5">
        <f t="shared" si="2"/>
        <v>-1570248288.6379442</v>
      </c>
      <c r="F68" s="5">
        <f t="shared" si="3"/>
        <v>1493994485.7926035</v>
      </c>
    </row>
    <row r="69" spans="1:6" x14ac:dyDescent="0.2">
      <c r="A69" s="4">
        <v>44013</v>
      </c>
      <c r="B69" s="5">
        <f t="shared" si="4"/>
        <v>3150364532.5366535</v>
      </c>
      <c r="C69" s="5">
        <f t="shared" si="5"/>
        <v>156443635.9348259</v>
      </c>
      <c r="D69" s="5">
        <f t="shared" si="1"/>
        <v>-98094223.465639114</v>
      </c>
      <c r="E69" s="5">
        <f t="shared" si="2"/>
        <v>-1148870484.6567988</v>
      </c>
      <c r="F69" s="5">
        <f t="shared" si="3"/>
        <v>2059843460.3490415</v>
      </c>
    </row>
    <row r="70" spans="1:6" x14ac:dyDescent="0.2">
      <c r="A70" s="4">
        <v>44105</v>
      </c>
      <c r="B70" s="5">
        <f t="shared" si="4"/>
        <v>3432542367.4208469</v>
      </c>
      <c r="C70" s="5">
        <f t="shared" si="5"/>
        <v>745605916.0539732</v>
      </c>
      <c r="D70" s="5">
        <f t="shared" si="1"/>
        <v>346726919.99931717</v>
      </c>
      <c r="E70" s="5">
        <f t="shared" si="2"/>
        <v>-1576102244.4041123</v>
      </c>
      <c r="F70" s="5">
        <f t="shared" si="3"/>
        <v>2948772959.070025</v>
      </c>
    </row>
    <row r="71" spans="1:6" x14ac:dyDescent="0.2">
      <c r="A71" s="4">
        <v>44197</v>
      </c>
      <c r="B71" s="5">
        <f t="shared" si="4"/>
        <v>3154168525.7034168</v>
      </c>
      <c r="C71" s="5">
        <f t="shared" si="5"/>
        <v>747610619.04876804</v>
      </c>
      <c r="D71" s="5">
        <f t="shared" si="1"/>
        <v>1021422863.9935694</v>
      </c>
      <c r="E71" s="5">
        <f t="shared" si="2"/>
        <v>-1536715037.294127</v>
      </c>
      <c r="F71" s="5">
        <f t="shared" si="3"/>
        <v>3386486971.4516273</v>
      </c>
    </row>
    <row r="72" spans="1:6" x14ac:dyDescent="0.2">
      <c r="A72" s="4">
        <v>44287</v>
      </c>
      <c r="B72" s="5">
        <f t="shared" si="4"/>
        <v>2820426553.2527447</v>
      </c>
      <c r="C72" s="5">
        <f t="shared" si="5"/>
        <v>829258228.35706806</v>
      </c>
      <c r="D72" s="5">
        <f t="shared" si="1"/>
        <v>936706757.44516945</v>
      </c>
      <c r="E72" s="5">
        <f t="shared" si="2"/>
        <v>-1295048712.0591786</v>
      </c>
      <c r="F72" s="5">
        <f t="shared" si="3"/>
        <v>3291342826.9958038</v>
      </c>
    </row>
    <row r="73" spans="1:6" x14ac:dyDescent="0.2">
      <c r="A73" s="4">
        <v>44378</v>
      </c>
      <c r="B73" s="5">
        <f t="shared" si="4"/>
        <v>2361395309.6356621</v>
      </c>
      <c r="C73" s="5">
        <f t="shared" si="5"/>
        <v>778627421.24803543</v>
      </c>
      <c r="D73" s="5">
        <f t="shared" si="1"/>
        <v>787749264.52014732</v>
      </c>
      <c r="E73" s="5">
        <f t="shared" si="2"/>
        <v>-1233379423.633209</v>
      </c>
      <c r="F73" s="5">
        <f t="shared" si="3"/>
        <v>2694392571.7706356</v>
      </c>
    </row>
    <row r="74" spans="1:6" x14ac:dyDescent="0.2">
      <c r="A74" s="4">
        <v>44470</v>
      </c>
      <c r="B74" s="5">
        <f t="shared" si="4"/>
        <v>894722694.9781456</v>
      </c>
      <c r="C74" s="5">
        <f t="shared" si="5"/>
        <v>1193990583.0861721</v>
      </c>
      <c r="D74" s="5">
        <f t="shared" si="1"/>
        <v>720658656.67774391</v>
      </c>
      <c r="E74" s="5">
        <f t="shared" si="2"/>
        <v>-1309347593.5514114</v>
      </c>
      <c r="F74" s="5">
        <f t="shared" si="3"/>
        <v>1500024341.1906502</v>
      </c>
    </row>
    <row r="75" spans="1:6" x14ac:dyDescent="0.2">
      <c r="A75" s="4">
        <v>44562</v>
      </c>
      <c r="B75" s="5">
        <f t="shared" si="4"/>
        <v>221508833.05944443</v>
      </c>
      <c r="C75" s="5">
        <f t="shared" si="5"/>
        <v>1432389232.8503227</v>
      </c>
      <c r="D75" s="5">
        <f t="shared" si="1"/>
        <v>576080557.38230515</v>
      </c>
      <c r="E75" s="5">
        <f t="shared" si="2"/>
        <v>-1245550513.89486</v>
      </c>
      <c r="F75" s="5">
        <f t="shared" si="3"/>
        <v>984428109.39721227</v>
      </c>
    </row>
    <row r="76" spans="1:6" x14ac:dyDescent="0.2">
      <c r="A76" s="4">
        <v>44652</v>
      </c>
      <c r="B76" s="5">
        <f t="shared" si="4"/>
        <v>-556992071.50749969</v>
      </c>
      <c r="C76" s="5">
        <f t="shared" si="5"/>
        <v>1206319444.7092581</v>
      </c>
      <c r="D76" s="5">
        <f t="shared" si="1"/>
        <v>345956715.22400284</v>
      </c>
      <c r="E76" s="5">
        <f t="shared" si="2"/>
        <v>-1411532144.7292349</v>
      </c>
      <c r="F76" s="5">
        <f t="shared" si="3"/>
        <v>-416248056.30347371</v>
      </c>
    </row>
    <row r="77" spans="1:6" x14ac:dyDescent="0.2">
      <c r="A77" s="4">
        <v>44743</v>
      </c>
      <c r="B77" s="5">
        <f t="shared" si="4"/>
        <v>-1140290948.2985497</v>
      </c>
      <c r="C77" s="5">
        <f t="shared" si="5"/>
        <v>869832852.0571804</v>
      </c>
      <c r="D77" s="5">
        <f t="shared" si="1"/>
        <v>59101694.049568176</v>
      </c>
      <c r="E77" s="5">
        <f t="shared" si="2"/>
        <v>-1339254827.2223563</v>
      </c>
      <c r="F77" s="5">
        <f t="shared" si="3"/>
        <v>-1550611229.4141574</v>
      </c>
    </row>
    <row r="78" spans="1:6" x14ac:dyDescent="0.2">
      <c r="A78" s="4">
        <v>44835</v>
      </c>
      <c r="B78" s="5">
        <f t="shared" si="4"/>
        <v>4361554.4195289612</v>
      </c>
      <c r="C78" s="5">
        <f t="shared" si="5"/>
        <v>1283176664.3374872</v>
      </c>
      <c r="D78" s="5">
        <f t="shared" si="1"/>
        <v>-132136430.77992439</v>
      </c>
      <c r="E78" s="5">
        <f t="shared" si="2"/>
        <v>-1171852371.9615073</v>
      </c>
      <c r="F78" s="5">
        <f t="shared" si="3"/>
        <v>-16450583.984415531</v>
      </c>
    </row>
    <row r="79" spans="1:6" x14ac:dyDescent="0.2">
      <c r="A79" s="4">
        <v>44927</v>
      </c>
      <c r="B79" s="5">
        <f t="shared" si="4"/>
        <v>1169156051.9776688</v>
      </c>
      <c r="C79" s="5">
        <f t="shared" si="5"/>
        <v>747403239.83950806</v>
      </c>
      <c r="D79" s="5">
        <f t="shared" si="1"/>
        <v>44749838.314043999</v>
      </c>
      <c r="E79" s="5">
        <f t="shared" si="2"/>
        <v>-1066423240.5557718</v>
      </c>
      <c r="F79" s="5">
        <f t="shared" si="3"/>
        <v>894885889.57544899</v>
      </c>
    </row>
    <row r="80" spans="1:6" x14ac:dyDescent="0.2">
      <c r="A80" s="4">
        <v>45017</v>
      </c>
      <c r="B80" s="5">
        <f t="shared" si="4"/>
        <v>1599360392.637455</v>
      </c>
      <c r="C80" s="5">
        <f t="shared" si="5"/>
        <v>905549572.77158833</v>
      </c>
      <c r="D80" s="5">
        <f t="shared" si="1"/>
        <v>213697650.31350231</v>
      </c>
      <c r="E80" s="5">
        <f t="shared" si="2"/>
        <v>-1220811676.2542295</v>
      </c>
      <c r="F80" s="5">
        <f t="shared" si="3"/>
        <v>1497795939.4683161</v>
      </c>
    </row>
    <row r="81" spans="1:6" x14ac:dyDescent="0.2">
      <c r="A81" s="4">
        <v>45108</v>
      </c>
      <c r="B81" s="5">
        <f t="shared" si="4"/>
        <v>2155251990.3814201</v>
      </c>
      <c r="C81" s="5">
        <f t="shared" si="5"/>
        <v>939286244.30487251</v>
      </c>
      <c r="D81" s="5">
        <f t="shared" si="1"/>
        <v>-105553213.63849258</v>
      </c>
      <c r="E81" s="5">
        <f t="shared" si="2"/>
        <v>-1243095126.2098451</v>
      </c>
      <c r="F81" s="5">
        <f t="shared" si="3"/>
        <v>1745889894.837955</v>
      </c>
    </row>
    <row r="82" spans="1:6" x14ac:dyDescent="0.2">
      <c r="A82" s="4">
        <v>45200</v>
      </c>
      <c r="B82" s="5">
        <f t="shared" si="4"/>
        <v>2169991667.3252316</v>
      </c>
      <c r="C82" s="5">
        <f t="shared" si="5"/>
        <v>1012818344.9778919</v>
      </c>
      <c r="D82" s="5">
        <f t="shared" si="1"/>
        <v>323830657.68571472</v>
      </c>
      <c r="E82" s="5">
        <f t="shared" si="2"/>
        <v>-1170441262.806107</v>
      </c>
      <c r="F82" s="5">
        <f t="shared" si="3"/>
        <v>2336199407.1827312</v>
      </c>
    </row>
    <row r="83" spans="1:6" x14ac:dyDescent="0.2">
      <c r="A83" s="4">
        <v>45292</v>
      </c>
      <c r="B83" s="5">
        <f t="shared" si="4"/>
        <v>2703219728.1824265</v>
      </c>
      <c r="C83" s="5">
        <f t="shared" si="5"/>
        <v>1083652331.9788609</v>
      </c>
      <c r="D83" s="5">
        <f t="shared" si="1"/>
        <v>338906714.85996914</v>
      </c>
      <c r="E83" s="5">
        <f t="shared" si="2"/>
        <v>-942097140.25844717</v>
      </c>
      <c r="F83" s="5">
        <f t="shared" si="3"/>
        <v>3183681634.7628093</v>
      </c>
    </row>
    <row r="84" spans="1:6" x14ac:dyDescent="0.2">
      <c r="A84" s="4">
        <v>45383</v>
      </c>
      <c r="B84" s="5">
        <f t="shared" si="4"/>
        <v>2529217504.4818954</v>
      </c>
      <c r="C84" s="5">
        <f t="shared" si="5"/>
        <v>1395295397.0570526</v>
      </c>
      <c r="D84" s="5">
        <f t="shared" si="1"/>
        <v>526525368.31896591</v>
      </c>
      <c r="E84" s="5">
        <f t="shared" si="2"/>
        <v>-1138033852.7177589</v>
      </c>
      <c r="F84" s="5">
        <f t="shared" si="3"/>
        <v>3313004417.1401548</v>
      </c>
    </row>
    <row r="85" spans="1:6" x14ac:dyDescent="0.2">
      <c r="A85" s="4">
        <v>45474</v>
      </c>
      <c r="B85" s="5">
        <f t="shared" si="4"/>
        <v>2213064597.2713223</v>
      </c>
      <c r="C85" s="5">
        <f t="shared" si="5"/>
        <v>968591503.27395821</v>
      </c>
      <c r="D85" s="5">
        <f t="shared" si="1"/>
        <v>232341304.77493858</v>
      </c>
      <c r="E85" s="5">
        <f t="shared" si="2"/>
        <v>-1106702347.2198493</v>
      </c>
      <c r="F85" s="5">
        <f t="shared" si="3"/>
        <v>2307295058.1003695</v>
      </c>
    </row>
    <row r="86" spans="1:6" x14ac:dyDescent="0.2">
      <c r="A86" s="4">
        <v>45566</v>
      </c>
      <c r="B86" s="5">
        <f t="shared" si="4"/>
        <v>2036438445.3382454</v>
      </c>
      <c r="C86" s="5">
        <f t="shared" si="5"/>
        <v>1221550101.2457809</v>
      </c>
      <c r="D86" s="5">
        <f t="shared" si="1"/>
        <v>-4640172.951713562</v>
      </c>
      <c r="E86" s="5">
        <f t="shared" si="2"/>
        <v>-1348376322.2682366</v>
      </c>
      <c r="F86" s="5">
        <f t="shared" si="3"/>
        <v>1904972051.3640761</v>
      </c>
    </row>
    <row r="87" spans="1:6" x14ac:dyDescent="0.2">
      <c r="A87" s="4">
        <v>45658</v>
      </c>
      <c r="B87" s="5">
        <f t="shared" si="4"/>
        <v>2833324209.8953362</v>
      </c>
      <c r="C87" s="5">
        <f t="shared" si="5"/>
        <v>778422995.73386574</v>
      </c>
      <c r="D87" s="5">
        <f t="shared" si="1"/>
        <v>-606929671.91417122</v>
      </c>
      <c r="E87" s="5">
        <f t="shared" si="2"/>
        <v>-1076324156.0764372</v>
      </c>
      <c r="F87" s="5">
        <f t="shared" si="3"/>
        <v>1928493377.6385934</v>
      </c>
    </row>
    <row r="88" spans="1:6" x14ac:dyDescent="0.2">
      <c r="A88" s="4">
        <v>45748</v>
      </c>
      <c r="B88" s="5">
        <f t="shared" si="4"/>
        <v>2209347412.1797791</v>
      </c>
      <c r="C88" s="5">
        <f t="shared" si="5"/>
        <v>977983495.64894676</v>
      </c>
      <c r="D88" s="5">
        <f t="shared" si="1"/>
        <v>130510756.15712357</v>
      </c>
      <c r="E88" s="5">
        <f t="shared" si="2"/>
        <v>-1192094091.9121692</v>
      </c>
      <c r="F88" s="5">
        <f t="shared" si="3"/>
        <v>2125747572.0736802</v>
      </c>
    </row>
    <row r="90" spans="1:6" ht="16" x14ac:dyDescent="0.2">
      <c r="B90" s="7" t="s">
        <v>142</v>
      </c>
      <c r="C90" t="s">
        <v>143</v>
      </c>
      <c r="D90" t="s">
        <v>157</v>
      </c>
      <c r="E90" t="s">
        <v>158</v>
      </c>
      <c r="F90" t="s">
        <v>159</v>
      </c>
    </row>
    <row r="91" spans="1:6" x14ac:dyDescent="0.2">
      <c r="A91" s="1">
        <v>2015</v>
      </c>
      <c r="B91" s="5">
        <f>+SUM(B47:B50)</f>
        <v>12689282967.062801</v>
      </c>
      <c r="C91" s="5">
        <f>+SUM(C47:C50)</f>
        <v>2947528615.0268116</v>
      </c>
      <c r="D91" s="5">
        <f>+SUM(D47:D50)</f>
        <v>827984860.44049931</v>
      </c>
      <c r="E91" s="5">
        <f>+SUM(E47:E50)</f>
        <v>-4932561226.3691902</v>
      </c>
      <c r="F91" s="5">
        <f>+SUM(F47:F50)</f>
        <v>11532235216.160923</v>
      </c>
    </row>
    <row r="92" spans="1:6" x14ac:dyDescent="0.2">
      <c r="A92">
        <v>2019</v>
      </c>
      <c r="B92" s="5">
        <f>+SUM(B63:B66)</f>
        <v>10406039422.619011</v>
      </c>
      <c r="C92" s="5">
        <f>+SUM(C63:C66)</f>
        <v>1944387539.3298006</v>
      </c>
      <c r="D92" s="5">
        <f>+SUM(D63:D66)</f>
        <v>2433525594.3839064</v>
      </c>
      <c r="E92" s="5">
        <f>+SUM(E63:E66)</f>
        <v>-4874978906.5410957</v>
      </c>
      <c r="F92" s="5">
        <f>+SUM(F63:F66)</f>
        <v>9908973649.7916222</v>
      </c>
    </row>
    <row r="93" spans="1:6" x14ac:dyDescent="0.2">
      <c r="A93">
        <v>2022</v>
      </c>
      <c r="B93" s="5">
        <f>+SUM(B75:B78)</f>
        <v>-1471412632.327076</v>
      </c>
      <c r="C93" s="5">
        <f>+SUM(C75:C78)</f>
        <v>4791718193.9542484</v>
      </c>
      <c r="D93" s="5">
        <f>+SUM(D75:D78)</f>
        <v>849002535.87595177</v>
      </c>
      <c r="E93" s="5">
        <f>+SUM(E75:E78)</f>
        <v>-5168189857.8079586</v>
      </c>
      <c r="F93" s="5">
        <f>+SUM(F75:F78)</f>
        <v>-998881760.30483437</v>
      </c>
    </row>
    <row r="94" spans="1:6" x14ac:dyDescent="0.2">
      <c r="A94">
        <v>2024</v>
      </c>
      <c r="B94" s="5">
        <f>+SUM(B83:B86)</f>
        <v>9481940275.2738895</v>
      </c>
      <c r="C94" s="5">
        <f>+SUM(C83:C86)</f>
        <v>4669089333.5556526</v>
      </c>
      <c r="D94" s="5">
        <f>+SUM(D83:D86)</f>
        <v>1093133215.0021601</v>
      </c>
      <c r="E94" s="5">
        <f>+SUM(E83:E86)</f>
        <v>-4535209662.4642925</v>
      </c>
      <c r="F94" s="5">
        <f>+SUM(F83:F86)</f>
        <v>10708953161.367411</v>
      </c>
    </row>
    <row r="96" spans="1:6" x14ac:dyDescent="0.2">
      <c r="B96" t="s">
        <v>160</v>
      </c>
      <c r="C96" t="s">
        <v>161</v>
      </c>
      <c r="D96" t="s">
        <v>162</v>
      </c>
      <c r="E96" t="s">
        <v>163</v>
      </c>
      <c r="F96" t="s">
        <v>150</v>
      </c>
    </row>
    <row r="97" spans="1:6" x14ac:dyDescent="0.2">
      <c r="A97" s="1">
        <v>2015</v>
      </c>
      <c r="B97" s="5">
        <f>+SUM(J2:J5)-SUM(K2:K5)</f>
        <v>9415640530.0768967</v>
      </c>
      <c r="C97" s="5">
        <f>++SUM(N2:N5)-SUM(O2:O5)</f>
        <v>-9352860270.6317482</v>
      </c>
      <c r="D97" s="5">
        <f>+SUM(P2:P5)-SUM(Q2:Q5)</f>
        <v>13167968676.181925</v>
      </c>
      <c r="E97" s="5">
        <f>+SUM(R2:R5)-SUM(S2:S5)</f>
        <v>-6558762363.3013058</v>
      </c>
      <c r="F97" s="5">
        <f>+SUM(T2:T5)</f>
        <v>389100399.19514322</v>
      </c>
    </row>
    <row r="98" spans="1:6" x14ac:dyDescent="0.2">
      <c r="A98">
        <v>2019</v>
      </c>
      <c r="B98" s="5">
        <f>+SUM(J11:J18)-SUM(K18:K21)</f>
        <v>2406105812.9270144</v>
      </c>
      <c r="C98" s="5">
        <f>++SUM(N18:N21)-SUM(O18:O21)</f>
        <v>-8093936138.5301208</v>
      </c>
      <c r="D98" s="5">
        <f>+SUM(P18:P21)-SUM(Q18:Q21)</f>
        <v>4826443074.2471695</v>
      </c>
      <c r="E98" s="5">
        <f>+SUM(R18:R21)-SUM(S18:S21)</f>
        <v>7456847939.4261246</v>
      </c>
      <c r="F98" s="5">
        <f>+SUM(T14:T17)</f>
        <v>865529195.2046541</v>
      </c>
    </row>
    <row r="99" spans="1:6" x14ac:dyDescent="0.2">
      <c r="A99">
        <v>2022</v>
      </c>
      <c r="B99" s="5">
        <f>+SUM(J30:J33)-SUM(K30:K33)</f>
        <v>7368833457.3150063</v>
      </c>
      <c r="C99" s="5">
        <f>++SUM(N30:N33)-SUM(O30:O33)</f>
        <v>-6350738965.7277355</v>
      </c>
      <c r="D99" s="5">
        <f>+SUM(P30:P33)-SUM(Q30:Q33)</f>
        <v>-1030829653.1767421</v>
      </c>
      <c r="E99" s="5">
        <f>+SUM(R30:R33)-SUM(S30:S33)</f>
        <v>-2091378896.2978926</v>
      </c>
      <c r="F99" s="5">
        <f>+SUM(T30:T33)</f>
        <v>529230736.06027186</v>
      </c>
    </row>
    <row r="100" spans="1:6" x14ac:dyDescent="0.2">
      <c r="A100">
        <v>2024</v>
      </c>
      <c r="B100" s="5">
        <f>+SUM(J38:J41)-SUM(K38:K41)</f>
        <v>5015095986.2571278</v>
      </c>
      <c r="C100" s="5">
        <f>++SUM(N38:N41)-SUM(O38:O41)</f>
        <v>-3946371734.5756989</v>
      </c>
      <c r="D100" s="5">
        <f>+SUM(P38:P41)-SUM(Q38:Q41)</f>
        <v>2838368192.7133389</v>
      </c>
      <c r="E100" s="5">
        <f>+SUM(R38:R41)-SUM(S38:S41)</f>
        <v>7869913791.9138365</v>
      </c>
      <c r="F100" s="5">
        <f>+SUM(T38:T41)</f>
        <v>124550864.66767345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ECE610C9FA4B4B976DD6842F9EAF74" ma:contentTypeVersion="14" ma:contentTypeDescription="Create a new document." ma:contentTypeScope="" ma:versionID="5944f4e917466f3a185776ebd7b00d6c">
  <xsd:schema xmlns:xsd="http://www.w3.org/2001/XMLSchema" xmlns:xs="http://www.w3.org/2001/XMLSchema" xmlns:p="http://schemas.microsoft.com/office/2006/metadata/properties" xmlns:ns2="f0c2ac21-f850-4555-8afd-fd732a9ecf25" xmlns:ns3="d77f725d-68ba-43bc-9e4e-ba441aacaca8" targetNamespace="http://schemas.microsoft.com/office/2006/metadata/properties" ma:root="true" ma:fieldsID="2341b69da00162579e9e77ab08ce0ec8" ns2:_="" ns3:_="">
    <xsd:import namespace="f0c2ac21-f850-4555-8afd-fd732a9ecf25"/>
    <xsd:import namespace="d77f725d-68ba-43bc-9e4e-ba441aacac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c2ac21-f850-4555-8afd-fd732a9ecf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44f2dfca-e4a2-46eb-a53e-58fba36a99f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7f725d-68ba-43bc-9e4e-ba441aacaca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36960b6-77f8-4f86-a35d-ffb297eb4fb9}" ma:internalName="TaxCatchAll" ma:showField="CatchAllData" ma:web="d77f725d-68ba-43bc-9e4e-ba441aacaca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77f725d-68ba-43bc-9e4e-ba441aacaca8" xsi:nil="true"/>
    <lcf76f155ced4ddcb4097134ff3c332f xmlns="f0c2ac21-f850-4555-8afd-fd732a9ecf25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CA064C-E7A0-4431-BD29-A788F6B403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0c2ac21-f850-4555-8afd-fd732a9ecf25"/>
    <ds:schemaRef ds:uri="d77f725d-68ba-43bc-9e4e-ba441aacac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312C4EE-7184-4864-A7B7-25039B97B9AE}">
  <ds:schemaRefs>
    <ds:schemaRef ds:uri="http://schemas.microsoft.com/office/2006/metadata/properties"/>
    <ds:schemaRef ds:uri="http://schemas.microsoft.com/office/infopath/2007/PartnerControls"/>
    <ds:schemaRef ds:uri="d77f725d-68ba-43bc-9e4e-ba441aacaca8"/>
    <ds:schemaRef ds:uri="f0c2ac21-f850-4555-8afd-fd732a9ecf25"/>
  </ds:schemaRefs>
</ds:datastoreItem>
</file>

<file path=customXml/itemProps3.xml><?xml version="1.0" encoding="utf-8"?>
<ds:datastoreItem xmlns:ds="http://schemas.openxmlformats.org/officeDocument/2006/customXml" ds:itemID="{0653DE61-D325-4681-86E4-277BD29172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BOP PIIE data</vt:lpstr>
      <vt:lpstr>IIP PIIE data</vt:lpstr>
      <vt:lpstr>BOP</vt:lpstr>
      <vt:lpstr>IIP</vt:lpstr>
      <vt:lpstr>Exchange Rate</vt:lpstr>
      <vt:lpstr>GDP</vt:lpstr>
      <vt:lpstr>BOP $</vt:lpstr>
      <vt:lpstr>IIP $</vt:lpstr>
      <vt:lpstr>BOP GDP</vt:lpstr>
      <vt:lpstr>IIP GDP</vt:lpstr>
      <vt:lpstr>Figure 7</vt:lpstr>
      <vt:lpstr>Fin Figure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Nishtha Agrawal</dc:creator>
  <cp:lastModifiedBy>Stefan Bayoumi</cp:lastModifiedBy>
  <dcterms:created xsi:type="dcterms:W3CDTF">2025-11-26T16:49:09Z</dcterms:created>
  <dcterms:modified xsi:type="dcterms:W3CDTF">2026-01-23T21:39:24Z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0x010100F1ECE610C9FA4B4B976DD6842F9EAF74</vt:lpwstr>
  </property>
  <property fmtid="{D5CDD505-2E9C-101B-9397-08002B2CF9AE}" pid="3" name="MediaServiceImageTags">
    <vt:lpwstr/>
  </property>
</Properties>
</file>